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slicers/slicer1.xml" ContentType="application/vnd.ms-excel.slicer+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WEBSITE+\BLOGS\MSEXCEL\3Shapes_DBoard\"/>
    </mc:Choice>
  </mc:AlternateContent>
  <bookViews>
    <workbookView xWindow="0" yWindow="5400" windowWidth="20490" windowHeight="7530"/>
  </bookViews>
  <sheets>
    <sheet name="Start here" sheetId="4" r:id="rId1"/>
    <sheet name="DASHBOARD" sheetId="3" r:id="rId2"/>
    <sheet name="Analytics" sheetId="1" r:id="rId3"/>
  </sheets>
  <definedNames>
    <definedName name="SelectedYear">Analytics!$R$12</definedName>
    <definedName name="selYear">Analytics!#REF!</definedName>
    <definedName name="Slicer_Year">#N/A</definedName>
  </definedNames>
  <calcPr calcId="152511" calcMode="autoNoTable" iterate="1"/>
  <pivotCaches>
    <pivotCache cacheId="0"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3" l="1"/>
  <c r="Q18" i="1"/>
  <c r="S18" i="1" s="1"/>
  <c r="Q17" i="1"/>
  <c r="S17" i="1" s="1"/>
  <c r="U17" i="1" l="1"/>
  <c r="T17" i="1"/>
  <c r="R17" i="1"/>
  <c r="R18" i="1"/>
  <c r="U18" i="1"/>
  <c r="T18" i="1"/>
  <c r="K31" i="1"/>
  <c r="J31" i="1"/>
  <c r="K30" i="1"/>
  <c r="L30" i="1" s="1"/>
  <c r="J30" i="1"/>
  <c r="K29" i="1"/>
  <c r="L29" i="1" s="1"/>
  <c r="J29" i="1"/>
  <c r="K28" i="1"/>
  <c r="J28" i="1"/>
  <c r="K27" i="1"/>
  <c r="J27" i="1"/>
  <c r="K26" i="1"/>
  <c r="L26" i="1" s="1"/>
  <c r="J26" i="1"/>
  <c r="K25" i="1"/>
  <c r="L25" i="1" s="1"/>
  <c r="J25" i="1"/>
  <c r="K24" i="1"/>
  <c r="J24" i="1"/>
  <c r="K23" i="1"/>
  <c r="J23" i="1"/>
  <c r="K22" i="1"/>
  <c r="L22" i="1" s="1"/>
  <c r="J22" i="1"/>
  <c r="K21" i="1"/>
  <c r="L21" i="1" s="1"/>
  <c r="J21" i="1"/>
  <c r="K20" i="1"/>
  <c r="J20" i="1"/>
  <c r="K19" i="1"/>
  <c r="J19" i="1"/>
  <c r="K18" i="1"/>
  <c r="L18" i="1" s="1"/>
  <c r="J18" i="1"/>
  <c r="K17" i="1"/>
  <c r="L17" i="1" s="1"/>
  <c r="J17" i="1"/>
  <c r="K16" i="1"/>
  <c r="J16" i="1"/>
  <c r="K15" i="1"/>
  <c r="J15" i="1"/>
  <c r="K14" i="1"/>
  <c r="L14" i="1" s="1"/>
  <c r="J14" i="1"/>
  <c r="K13" i="1"/>
  <c r="L13" i="1" s="1"/>
  <c r="J13" i="1"/>
  <c r="K12" i="1"/>
  <c r="J12" i="1"/>
  <c r="K11" i="1"/>
  <c r="J11" i="1"/>
  <c r="K10" i="1"/>
  <c r="L10" i="1" s="1"/>
  <c r="J10" i="1"/>
  <c r="K9" i="1"/>
  <c r="L9" i="1" s="1"/>
  <c r="J9" i="1"/>
  <c r="K8" i="1"/>
  <c r="J8" i="1"/>
  <c r="K7" i="1"/>
  <c r="J7" i="1"/>
  <c r="K6" i="1"/>
  <c r="L6" i="1" s="1"/>
  <c r="J6" i="1"/>
  <c r="J5" i="1"/>
  <c r="K5" i="1"/>
  <c r="L5" i="1" s="1"/>
  <c r="L28" i="1" l="1"/>
  <c r="L19" i="1"/>
  <c r="L12" i="1"/>
  <c r="L7" i="1"/>
  <c r="L16" i="1"/>
  <c r="L23" i="1"/>
  <c r="L11" i="1"/>
  <c r="L20" i="1"/>
  <c r="L27" i="1"/>
  <c r="L8" i="1"/>
  <c r="L15" i="1"/>
  <c r="L24" i="1"/>
  <c r="L31" i="1"/>
  <c r="I6" i="1"/>
  <c r="I7" i="1"/>
  <c r="I8" i="1"/>
  <c r="I9" i="1"/>
  <c r="I10" i="1"/>
  <c r="I11" i="1"/>
  <c r="I12" i="1"/>
  <c r="I13" i="1"/>
  <c r="I14" i="1"/>
  <c r="I15" i="1"/>
  <c r="I16" i="1"/>
  <c r="I17" i="1"/>
  <c r="I18" i="1"/>
  <c r="I19" i="1"/>
  <c r="I20" i="1"/>
  <c r="I21" i="1"/>
  <c r="I22" i="1"/>
  <c r="I23" i="1"/>
  <c r="I24" i="1"/>
  <c r="I25" i="1"/>
  <c r="I26" i="1"/>
  <c r="I27" i="1"/>
  <c r="I28" i="1"/>
  <c r="I29" i="1"/>
  <c r="I30" i="1"/>
  <c r="I31" i="1"/>
  <c r="I5" i="1"/>
</calcChain>
</file>

<file path=xl/sharedStrings.xml><?xml version="1.0" encoding="utf-8"?>
<sst xmlns="http://schemas.openxmlformats.org/spreadsheetml/2006/main" count="167" uniqueCount="82">
  <si>
    <t>City</t>
  </si>
  <si>
    <t>Store</t>
  </si>
  <si>
    <t>OrderQty</t>
  </si>
  <si>
    <t>Sales</t>
  </si>
  <si>
    <t>Purchase price</t>
  </si>
  <si>
    <t>SalesDate</t>
  </si>
  <si>
    <t>Business Segment</t>
  </si>
  <si>
    <t>Category</t>
  </si>
  <si>
    <t>Year</t>
  </si>
  <si>
    <t>YTDCol</t>
  </si>
  <si>
    <t>Mississippi</t>
  </si>
  <si>
    <t>Trusted Catalog Store</t>
  </si>
  <si>
    <t>Bikes</t>
  </si>
  <si>
    <t>Mountain Bikes</t>
  </si>
  <si>
    <t>Clothing</t>
  </si>
  <si>
    <t>Socks</t>
  </si>
  <si>
    <t>Road Bikes</t>
  </si>
  <si>
    <t>Components</t>
  </si>
  <si>
    <t>Road Frames</t>
  </si>
  <si>
    <t>Bouston</t>
  </si>
  <si>
    <t>Modern Bike Store</t>
  </si>
  <si>
    <t>Kingston</t>
  </si>
  <si>
    <t>Corner Bicycle Supply</t>
  </si>
  <si>
    <t>Birmingham</t>
  </si>
  <si>
    <t>Futuristic Sport Distributors</t>
  </si>
  <si>
    <t>Accessories</t>
  </si>
  <si>
    <t>Helmets</t>
  </si>
  <si>
    <t>Gloves</t>
  </si>
  <si>
    <t>Caps</t>
  </si>
  <si>
    <t>Oakland</t>
  </si>
  <si>
    <t>Larger Cycle Shop</t>
  </si>
  <si>
    <t>Bib-Shorts</t>
  </si>
  <si>
    <t>Shorts</t>
  </si>
  <si>
    <t>Tights</t>
  </si>
  <si>
    <t>Saskatoon</t>
  </si>
  <si>
    <t>Rapid Bikes</t>
  </si>
  <si>
    <t>Mountain Frames</t>
  </si>
  <si>
    <t>Qubec</t>
  </si>
  <si>
    <t>Vigorous Exercise Company</t>
  </si>
  <si>
    <t>Jerseys</t>
  </si>
  <si>
    <t>Bottles and Cages</t>
  </si>
  <si>
    <t>Derailleurs</t>
  </si>
  <si>
    <t>Saddles</t>
  </si>
  <si>
    <t>YTD</t>
  </si>
  <si>
    <t>Turnover</t>
  </si>
  <si>
    <t>Margin (% of Sales)</t>
  </si>
  <si>
    <t>P.Margin</t>
  </si>
  <si>
    <t>YoY Growth</t>
  </si>
  <si>
    <t>YTD Performance</t>
  </si>
  <si>
    <t>Start Date</t>
  </si>
  <si>
    <t>End Date</t>
  </si>
  <si>
    <t>Current year'</t>
  </si>
  <si>
    <t>Prior year</t>
  </si>
  <si>
    <t>Click to read the article</t>
  </si>
  <si>
    <t>About Data Cycle Analytics Ltd</t>
  </si>
  <si>
    <t>Our mission at DCA is to collaborate with individuals and organizations</t>
  </si>
  <si>
    <t>to enable them leverage on the business data at hand for decisions.</t>
  </si>
  <si>
    <t>Through our public and tailored in-house courses, we focus on practical</t>
  </si>
  <si>
    <t>ways to efficiently work with data in MS Excel, MS Power BI among other tools.</t>
  </si>
  <si>
    <r>
      <t xml:space="preserve">We move from "click here" kind of training to </t>
    </r>
    <r>
      <rPr>
        <b/>
        <sz val="10"/>
        <color rgb="FF040B9E"/>
        <rFont val="Segoe UI"/>
        <family val="2"/>
      </rPr>
      <t>scenario based tutorials</t>
    </r>
    <r>
      <rPr>
        <sz val="10"/>
        <color theme="3"/>
        <rFont val="Segoe UI"/>
        <family val="2"/>
      </rPr>
      <t xml:space="preserve"> that</t>
    </r>
  </si>
  <si>
    <t>illustrate how you can apply the various functions and features in Excel.</t>
  </si>
  <si>
    <t>Do you have data and you are wondering how best to analyze, present and</t>
  </si>
  <si>
    <t>KEY LEARNINGS</t>
  </si>
  <si>
    <t>share? We provide Business Intelligence consultancy where we build customized</t>
  </si>
  <si>
    <t>E</t>
  </si>
  <si>
    <t>business dashboards that management can rely on for decision making.</t>
  </si>
  <si>
    <t>Talk to us today</t>
  </si>
  <si>
    <r>
      <t xml:space="preserve">Training: </t>
    </r>
    <r>
      <rPr>
        <b/>
        <sz val="10"/>
        <color rgb="FFFA3C5C"/>
        <rFont val="Segoe UI"/>
        <family val="2"/>
      </rPr>
      <t>training@datacycleanalytics.com</t>
    </r>
  </si>
  <si>
    <r>
      <t xml:space="preserve">BI Consultancy: </t>
    </r>
    <r>
      <rPr>
        <b/>
        <sz val="10"/>
        <color rgb="FFFA3C5C"/>
        <rFont val="Segoe UI"/>
        <family val="2"/>
      </rPr>
      <t>consulting@datacycleanalytics.com</t>
    </r>
  </si>
  <si>
    <t>EXCEL DASHBOARDS</t>
  </si>
  <si>
    <t>How to leverage on shapes for a stylish</t>
  </si>
  <si>
    <t>finish of your dashboard</t>
  </si>
  <si>
    <t>Creating dashboards with an impact and impression takes work!</t>
  </si>
  <si>
    <t>You have seen tile cards being applied on all online Business Intelligence platforms.</t>
  </si>
  <si>
    <t>This article (and video) discusses how you can use the readily available tool, Excel,</t>
  </si>
  <si>
    <t>to mimick the stylish and interactive look of these BI tools</t>
  </si>
  <si>
    <t>We shall look at how shapes can help you manage the final look of your dashboard.</t>
  </si>
  <si>
    <t>Using shapes and Linked Pictures</t>
  </si>
  <si>
    <t>Named ranges &amp; Slicers</t>
  </si>
  <si>
    <t>Conditional Formatting</t>
  </si>
  <si>
    <t>VLOOKUP, MATCH &amp; IFERROR</t>
  </si>
  <si>
    <t>The data used is fictitious and any resemblance is purely coincidental.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</si>
</sst>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_);\(&quot;$&quot;#,##0\)"/>
    <numFmt numFmtId="165" formatCode="_(&quot;$&quot;* #,##0.00_);_(&quot;$&quot;* \(#,##0.00\);_(&quot;$&quot;* &quot;-&quot;??_);_(@_)"/>
    <numFmt numFmtId="166" formatCode="mm/dd/yy;@"/>
    <numFmt numFmtId="167" formatCode="0.0%"/>
    <numFmt numFmtId="168" formatCode="dd\-mmm\-yyyy"/>
  </numFmts>
  <fonts count="20" x14ac:knownFonts="1">
    <font>
      <sz val="10"/>
      <color theme="1"/>
      <name val="Segoe UI"/>
      <family val="2"/>
    </font>
    <font>
      <sz val="10"/>
      <color theme="1"/>
      <name val="Segoe UI"/>
      <family val="2"/>
    </font>
    <font>
      <b/>
      <sz val="10"/>
      <color theme="0"/>
      <name val="Segoe UI"/>
      <family val="2"/>
    </font>
    <font>
      <sz val="10"/>
      <name val="Segoe UI"/>
      <family val="2"/>
    </font>
    <font>
      <b/>
      <sz val="10"/>
      <name val="Segoe UI"/>
      <family val="2"/>
    </font>
    <font>
      <sz val="10"/>
      <color theme="0"/>
      <name val="Segoe UI"/>
      <family val="2"/>
    </font>
    <font>
      <sz val="14"/>
      <color theme="1"/>
      <name val="Segoe UI"/>
      <family val="2"/>
    </font>
    <font>
      <sz val="10"/>
      <color theme="1"/>
      <name val="Georgia"/>
      <family val="1"/>
    </font>
    <font>
      <sz val="9"/>
      <color theme="1"/>
      <name val="Georgia"/>
      <family val="1"/>
    </font>
    <font>
      <b/>
      <sz val="11"/>
      <color rgb="FFFA3C5C"/>
      <name val="Georgia"/>
      <family val="1"/>
    </font>
    <font>
      <b/>
      <sz val="11"/>
      <color theme="1" tint="0.499984740745262"/>
      <name val="Georgia"/>
      <family val="1"/>
    </font>
    <font>
      <u/>
      <sz val="11"/>
      <color theme="10"/>
      <name val="Century Gothic"/>
      <family val="2"/>
      <scheme val="minor"/>
    </font>
    <font>
      <b/>
      <sz val="10"/>
      <color theme="3"/>
      <name val="Segoe UI"/>
      <family val="2"/>
    </font>
    <font>
      <sz val="10"/>
      <color theme="3"/>
      <name val="Segoe UI"/>
      <family val="2"/>
    </font>
    <font>
      <b/>
      <sz val="10"/>
      <color rgb="FF040B9E"/>
      <name val="Segoe UI"/>
      <family val="2"/>
    </font>
    <font>
      <b/>
      <sz val="10"/>
      <color rgb="FFFA3C5C"/>
      <name val="Georgia"/>
      <family val="1"/>
    </font>
    <font>
      <sz val="14"/>
      <color rgb="FFFA3C5C"/>
      <name val="Wingdings 2"/>
      <family val="1"/>
      <charset val="2"/>
    </font>
    <font>
      <sz val="8"/>
      <color theme="1"/>
      <name val="Helvetica"/>
    </font>
    <font>
      <b/>
      <sz val="10"/>
      <color rgb="FFFA3C5C"/>
      <name val="Segoe UI"/>
      <family val="2"/>
    </font>
    <font>
      <b/>
      <u/>
      <sz val="11"/>
      <color rgb="FFDC143B"/>
      <name val="Century Gothic"/>
      <family val="2"/>
      <scheme val="minor"/>
    </font>
  </fonts>
  <fills count="6">
    <fill>
      <patternFill patternType="none"/>
    </fill>
    <fill>
      <patternFill patternType="gray125"/>
    </fill>
    <fill>
      <patternFill patternType="solid">
        <fgColor theme="1"/>
        <bgColor indexed="64"/>
      </patternFill>
    </fill>
    <fill>
      <patternFill patternType="solid">
        <fgColor theme="3"/>
        <bgColor indexed="64"/>
      </patternFill>
    </fill>
    <fill>
      <patternFill patternType="solid">
        <fgColor theme="4" tint="-0.249977111117893"/>
        <bgColor theme="4" tint="-0.249977111117893"/>
      </patternFill>
    </fill>
    <fill>
      <patternFill patternType="solid">
        <fgColor theme="3" tint="0.79998168889431442"/>
        <bgColor indexed="64"/>
      </patternFill>
    </fill>
  </fills>
  <borders count="8">
    <border>
      <left/>
      <right/>
      <top/>
      <bottom/>
      <diagonal/>
    </border>
    <border>
      <left/>
      <right/>
      <top/>
      <bottom style="thin">
        <color theme="7" tint="0.3999755851924192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top/>
      <bottom style="thin">
        <color theme="4" tint="0.79998168889431442"/>
      </bottom>
      <diagonal/>
    </border>
    <border>
      <left/>
      <right/>
      <top/>
      <bottom style="thin">
        <color theme="4" tint="0.59999389629810485"/>
      </bottom>
      <diagonal/>
    </border>
    <border>
      <left/>
      <right/>
      <top style="thin">
        <color theme="4" tint="0.79998168889431442"/>
      </top>
      <bottom/>
      <diagonal/>
    </border>
    <border>
      <left/>
      <right style="thin">
        <color theme="3"/>
      </right>
      <top/>
      <bottom/>
      <diagonal/>
    </border>
  </borders>
  <cellStyleXfs count="3">
    <xf numFmtId="0" fontId="0" fillId="0" borderId="0"/>
    <xf numFmtId="165" fontId="1" fillId="0" borderId="0" applyFont="0" applyFill="0" applyBorder="0" applyAlignment="0" applyProtection="0"/>
    <xf numFmtId="0" fontId="11" fillId="0" borderId="0" applyNumberFormat="0" applyFill="0" applyBorder="0" applyAlignment="0" applyProtection="0"/>
  </cellStyleXfs>
  <cellXfs count="54">
    <xf numFmtId="0" fontId="0" fillId="0" borderId="0" xfId="0"/>
    <xf numFmtId="0" fontId="3" fillId="0" borderId="0" xfId="0" applyFont="1"/>
    <xf numFmtId="0" fontId="3" fillId="0" borderId="0" xfId="0" applyFont="1" applyFill="1" applyAlignment="1"/>
    <xf numFmtId="0" fontId="0" fillId="0" borderId="0" xfId="0" applyAlignment="1">
      <alignment horizontal="left"/>
    </xf>
    <xf numFmtId="0" fontId="0" fillId="0" borderId="0" xfId="0" pivotButton="1"/>
    <xf numFmtId="164" fontId="0" fillId="0" borderId="0" xfId="1" applyNumberFormat="1" applyFont="1" applyAlignment="1">
      <alignment horizontal="right"/>
    </xf>
    <xf numFmtId="0" fontId="0" fillId="0" borderId="0" xfId="1" applyNumberFormat="1" applyFont="1" applyAlignment="1">
      <alignment horizontal="right"/>
    </xf>
    <xf numFmtId="0" fontId="4" fillId="0" borderId="0" xfId="0" applyFont="1" applyFill="1" applyAlignment="1"/>
    <xf numFmtId="0" fontId="3" fillId="0" borderId="0" xfId="0" applyFont="1" applyFill="1" applyAlignment="1">
      <alignment horizontal="center"/>
    </xf>
    <xf numFmtId="0" fontId="2" fillId="2" borderId="0" xfId="0" applyFont="1" applyFill="1" applyBorder="1"/>
    <xf numFmtId="0" fontId="2" fillId="2" borderId="0" xfId="1" applyNumberFormat="1" applyFont="1" applyFill="1" applyBorder="1" applyAlignment="1">
      <alignment horizontal="right"/>
    </xf>
    <xf numFmtId="164" fontId="2" fillId="2" borderId="0" xfId="1" applyNumberFormat="1" applyFont="1" applyFill="1" applyBorder="1" applyAlignment="1">
      <alignment horizontal="right"/>
    </xf>
    <xf numFmtId="166" fontId="2" fillId="2" borderId="0" xfId="0" applyNumberFormat="1" applyFont="1" applyFill="1" applyBorder="1"/>
    <xf numFmtId="0" fontId="2" fillId="3" borderId="1" xfId="0" applyFont="1" applyFill="1" applyBorder="1" applyAlignment="1">
      <alignment horizontal="center"/>
    </xf>
    <xf numFmtId="0" fontId="2" fillId="3" borderId="1" xfId="0" applyFont="1" applyFill="1" applyBorder="1" applyAlignment="1">
      <alignment horizontal="left"/>
    </xf>
    <xf numFmtId="0" fontId="0" fillId="0" borderId="2" xfId="0" applyFont="1" applyFill="1" applyBorder="1"/>
    <xf numFmtId="0" fontId="0" fillId="0" borderId="2" xfId="1" applyNumberFormat="1" applyFont="1" applyFill="1" applyBorder="1" applyAlignment="1">
      <alignment horizontal="right"/>
    </xf>
    <xf numFmtId="164" fontId="0" fillId="0" borderId="2" xfId="1" applyNumberFormat="1" applyFont="1" applyFill="1" applyBorder="1" applyAlignment="1">
      <alignment horizontal="right"/>
    </xf>
    <xf numFmtId="166" fontId="0" fillId="0" borderId="2" xfId="0" applyNumberFormat="1" applyFont="1" applyFill="1" applyBorder="1" applyAlignment="1">
      <alignment vertical="center"/>
    </xf>
    <xf numFmtId="0" fontId="0" fillId="0" borderId="3" xfId="0" applyFont="1" applyFill="1" applyBorder="1" applyAlignment="1">
      <alignment horizontal="center"/>
    </xf>
    <xf numFmtId="0" fontId="0" fillId="0" borderId="3" xfId="0" applyNumberFormat="1" applyFont="1" applyFill="1" applyBorder="1" applyAlignment="1">
      <alignment horizontal="left"/>
    </xf>
    <xf numFmtId="0" fontId="0" fillId="0" borderId="0" xfId="0" applyFont="1" applyAlignment="1">
      <alignment horizontal="left"/>
    </xf>
    <xf numFmtId="0" fontId="0" fillId="0" borderId="0" xfId="0" applyFont="1"/>
    <xf numFmtId="0" fontId="0" fillId="0" borderId="0" xfId="0" applyFont="1" applyAlignment="1">
      <alignment horizontal="center"/>
    </xf>
    <xf numFmtId="164" fontId="0" fillId="0" borderId="0" xfId="0" applyNumberFormat="1" applyFont="1"/>
    <xf numFmtId="167" fontId="0" fillId="0" borderId="0" xfId="0" applyNumberFormat="1" applyFont="1" applyAlignment="1">
      <alignment horizontal="right"/>
    </xf>
    <xf numFmtId="168" fontId="0" fillId="0" borderId="3" xfId="0" applyNumberFormat="1" applyFont="1" applyFill="1" applyBorder="1" applyAlignment="1">
      <alignment horizontal="center"/>
    </xf>
    <xf numFmtId="0" fontId="5" fillId="4" borderId="5" xfId="0" applyFont="1" applyFill="1" applyBorder="1" applyAlignment="1">
      <alignment horizontal="right"/>
    </xf>
    <xf numFmtId="0" fontId="5" fillId="4" borderId="5" xfId="0" applyFont="1" applyFill="1" applyBorder="1" applyAlignment="1">
      <alignment horizontal="center"/>
    </xf>
    <xf numFmtId="0" fontId="0" fillId="0" borderId="0" xfId="0" pivotButton="1" applyFont="1"/>
    <xf numFmtId="0" fontId="0" fillId="0" borderId="0" xfId="0" applyFont="1" applyAlignment="1">
      <alignment horizontal="right"/>
    </xf>
    <xf numFmtId="167" fontId="0" fillId="0" borderId="0" xfId="0" applyNumberFormat="1" applyFont="1" applyAlignment="1">
      <alignment horizontal="center"/>
    </xf>
    <xf numFmtId="164" fontId="0" fillId="0" borderId="0" xfId="0" applyNumberFormat="1" applyFont="1" applyAlignment="1">
      <alignment horizontal="right"/>
    </xf>
    <xf numFmtId="164" fontId="0" fillId="0" borderId="6" xfId="0" applyNumberFormat="1" applyFont="1" applyBorder="1"/>
    <xf numFmtId="167" fontId="0" fillId="0" borderId="6" xfId="0" applyNumberFormat="1" applyFont="1" applyBorder="1" applyAlignment="1">
      <alignment horizontal="center"/>
    </xf>
    <xf numFmtId="164" fontId="0" fillId="0" borderId="6" xfId="0" applyNumberFormat="1" applyFont="1" applyBorder="1" applyAlignment="1">
      <alignment horizontal="right"/>
    </xf>
    <xf numFmtId="167" fontId="0" fillId="0" borderId="6" xfId="0" applyNumberFormat="1" applyFont="1" applyBorder="1" applyAlignment="1">
      <alignment horizontal="right"/>
    </xf>
    <xf numFmtId="0" fontId="5" fillId="4" borderId="4" xfId="0" applyFont="1" applyFill="1" applyBorder="1" applyAlignment="1">
      <alignment horizontal="right"/>
    </xf>
    <xf numFmtId="167" fontId="6" fillId="0" borderId="6" xfId="0" applyNumberFormat="1" applyFont="1" applyBorder="1" applyAlignment="1">
      <alignment horizontal="center"/>
    </xf>
    <xf numFmtId="0" fontId="7" fillId="0" borderId="0" xfId="0" applyFont="1"/>
    <xf numFmtId="0" fontId="8" fillId="0" borderId="0" xfId="0" applyFont="1"/>
    <xf numFmtId="0" fontId="9" fillId="0" borderId="0" xfId="0" applyFont="1" applyAlignment="1">
      <alignment vertical="center"/>
    </xf>
    <xf numFmtId="0" fontId="7" fillId="0" borderId="7" xfId="0" applyFont="1" applyBorder="1"/>
    <xf numFmtId="0" fontId="10" fillId="0" borderId="0" xfId="0" applyFont="1"/>
    <xf numFmtId="0" fontId="12" fillId="0" borderId="0" xfId="0" applyFont="1"/>
    <xf numFmtId="0" fontId="13" fillId="0" borderId="0" xfId="0" applyFont="1"/>
    <xf numFmtId="0" fontId="1" fillId="0" borderId="0" xfId="0" applyFont="1"/>
    <xf numFmtId="0" fontId="0" fillId="0" borderId="7" xfId="0" applyBorder="1"/>
    <xf numFmtId="0" fontId="15" fillId="5" borderId="0" xfId="0" applyFont="1" applyFill="1"/>
    <xf numFmtId="0" fontId="7" fillId="5" borderId="0" xfId="0" applyFont="1" applyFill="1"/>
    <xf numFmtId="0" fontId="0" fillId="5" borderId="0" xfId="0" applyFill="1"/>
    <xf numFmtId="0" fontId="16" fillId="5" borderId="0" xfId="0" applyFont="1" applyFill="1"/>
    <xf numFmtId="0" fontId="17" fillId="5" borderId="0" xfId="0" applyFont="1" applyFill="1"/>
    <xf numFmtId="0" fontId="19" fillId="0" borderId="0" xfId="2" applyFont="1"/>
  </cellXfs>
  <cellStyles count="3">
    <cellStyle name="Currency" xfId="1" builtinId="4"/>
    <cellStyle name="Hyperlink" xfId="2" builtinId="8"/>
    <cellStyle name="Normal" xfId="0" builtinId="0"/>
  </cellStyles>
  <dxfs count="22">
    <dxf>
      <font>
        <sz val="10"/>
      </font>
    </dxf>
    <dxf>
      <font>
        <sz val="10"/>
      </font>
    </dxf>
    <dxf>
      <font>
        <sz val="10"/>
      </font>
    </dxf>
    <dxf>
      <font>
        <sz val="10"/>
      </font>
    </dxf>
    <dxf>
      <font>
        <sz val="10"/>
      </font>
    </dxf>
    <dxf>
      <font>
        <sz val="10"/>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alignment horizontal="center"/>
    </dxf>
    <dxf>
      <alignment horizontal="center"/>
    </dxf>
    <dxf>
      <alignment horizontal="right"/>
    </dxf>
    <dxf>
      <numFmt numFmtId="167" formatCode="0.0%"/>
    </dxf>
    <dxf>
      <numFmt numFmtId="14" formatCode="0.00%"/>
    </dxf>
    <dxf>
      <alignment horizontal="right"/>
    </dxf>
    <dxf>
      <numFmt numFmtId="164" formatCode="&quot;$&quot;#,##0_);\(&quot;$&quot;#,##0\)"/>
    </dxf>
    <dxf>
      <alignment horizontal="right"/>
    </dxf>
    <dxf>
      <font>
        <b/>
        <i/>
        <color rgb="FFC00000"/>
      </font>
    </dxf>
    <dxf>
      <font>
        <b/>
        <i val="0"/>
        <color rgb="FF00B050"/>
      </font>
    </dxf>
  </dxfs>
  <tableStyles count="0" defaultTableStyle="TableStyleMedium2" defaultPivotStyle="PivotStyleLight16"/>
  <colors>
    <mruColors>
      <color rgb="FFDC14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www.datacycleanalytics.com/" TargetMode="External"/><Relationship Id="rId2" Type="http://schemas.openxmlformats.org/officeDocument/2006/relationships/image" Target="../media/image1.PNG"/><Relationship Id="rId1" Type="http://schemas.openxmlformats.org/officeDocument/2006/relationships/hyperlink" Target="http://www.datacycleanalytics.com"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11</xdr:col>
      <xdr:colOff>171450</xdr:colOff>
      <xdr:row>0</xdr:row>
      <xdr:rowOff>85725</xdr:rowOff>
    </xdr:from>
    <xdr:to>
      <xdr:col>11</xdr:col>
      <xdr:colOff>171450</xdr:colOff>
      <xdr:row>5</xdr:row>
      <xdr:rowOff>161925</xdr:rowOff>
    </xdr:to>
    <xdr:pic>
      <xdr:nvPicPr>
        <xdr:cNvPr id="2" name="Picture 1">
          <a:hlinkClick xmlns:r="http://schemas.openxmlformats.org/officeDocument/2006/relationships" r:id="rId1" tooltip="Be functional analytically"/>
          <a:extLst>
            <a:ext uri="{FF2B5EF4-FFF2-40B4-BE49-F238E27FC236}">
              <a16:creationId xmlns="" xmlns:a16="http://schemas.microsoft.com/office/drawing/2014/main" id="{00DB28DA-8B8C-45DB-826F-06FC188AE06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57875" y="85725"/>
          <a:ext cx="0" cy="981075"/>
        </a:xfrm>
        <a:prstGeom prst="rect">
          <a:avLst/>
        </a:prstGeom>
      </xdr:spPr>
    </xdr:pic>
    <xdr:clientData/>
  </xdr:twoCellAnchor>
  <xdr:twoCellAnchor editAs="oneCell">
    <xdr:from>
      <xdr:col>16</xdr:col>
      <xdr:colOff>171449</xdr:colOff>
      <xdr:row>1</xdr:row>
      <xdr:rowOff>105836</xdr:rowOff>
    </xdr:from>
    <xdr:to>
      <xdr:col>16</xdr:col>
      <xdr:colOff>171449</xdr:colOff>
      <xdr:row>6</xdr:row>
      <xdr:rowOff>121981</xdr:rowOff>
    </xdr:to>
    <xdr:pic>
      <xdr:nvPicPr>
        <xdr:cNvPr id="3" name="Picture 2">
          <a:hlinkClick xmlns:r="http://schemas.openxmlformats.org/officeDocument/2006/relationships" r:id="rId3" tooltip="DCA"/>
          <a:extLst>
            <a:ext uri="{FF2B5EF4-FFF2-40B4-BE49-F238E27FC236}">
              <a16:creationId xmlns="" xmlns:a16="http://schemas.microsoft.com/office/drawing/2014/main" id="{F188EDF7-D1F3-4E94-B50D-79EA8C7BC5C2}"/>
            </a:ext>
          </a:extLst>
        </xdr:cNvPr>
        <xdr:cNvPicPr preferRelativeResize="0">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15349" y="267761"/>
          <a:ext cx="0" cy="911495"/>
        </a:xfrm>
        <a:prstGeom prst="rect">
          <a:avLst/>
        </a:prstGeom>
      </xdr:spPr>
    </xdr:pic>
    <xdr:clientData/>
  </xdr:twoCellAnchor>
  <xdr:twoCellAnchor editAs="oneCell">
    <xdr:from>
      <xdr:col>12</xdr:col>
      <xdr:colOff>19050</xdr:colOff>
      <xdr:row>0</xdr:row>
      <xdr:rowOff>123825</xdr:rowOff>
    </xdr:from>
    <xdr:to>
      <xdr:col>12</xdr:col>
      <xdr:colOff>19050</xdr:colOff>
      <xdr:row>5</xdr:row>
      <xdr:rowOff>54245</xdr:rowOff>
    </xdr:to>
    <xdr:pic>
      <xdr:nvPicPr>
        <xdr:cNvPr id="4" name="Picture 3">
          <a:hlinkClick xmlns:r="http://schemas.openxmlformats.org/officeDocument/2006/relationships" r:id="rId3" tooltip="DCA"/>
          <a:extLst>
            <a:ext uri="{FF2B5EF4-FFF2-40B4-BE49-F238E27FC236}">
              <a16:creationId xmlns="" xmlns:a16="http://schemas.microsoft.com/office/drawing/2014/main" id="{F188EDF7-D1F3-4E94-B50D-79EA8C7BC5C2}"/>
            </a:ext>
          </a:extLst>
        </xdr:cNvPr>
        <xdr:cNvPicPr preferRelativeResize="0">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924550" y="123825"/>
          <a:ext cx="1648739" cy="835295"/>
        </a:xfrm>
        <a:prstGeom prst="rect">
          <a:avLst/>
        </a:prstGeom>
      </xdr:spPr>
    </xdr:pic>
    <xdr:clientData/>
  </xdr:twoCellAnchor>
  <xdr:twoCellAnchor editAs="oneCell">
    <xdr:from>
      <xdr:col>12</xdr:col>
      <xdr:colOff>152400</xdr:colOff>
      <xdr:row>0</xdr:row>
      <xdr:rowOff>142875</xdr:rowOff>
    </xdr:from>
    <xdr:to>
      <xdr:col>14</xdr:col>
      <xdr:colOff>581939</xdr:colOff>
      <xdr:row>5</xdr:row>
      <xdr:rowOff>111395</xdr:rowOff>
    </xdr:to>
    <xdr:pic>
      <xdr:nvPicPr>
        <xdr:cNvPr id="5" name="Picture 4">
          <a:hlinkClick xmlns:r="http://schemas.openxmlformats.org/officeDocument/2006/relationships" r:id="rId3" tooltip="DCA"/>
          <a:extLst>
            <a:ext uri="{FF2B5EF4-FFF2-40B4-BE49-F238E27FC236}">
              <a16:creationId xmlns="" xmlns:a16="http://schemas.microsoft.com/office/drawing/2014/main" id="{F188EDF7-D1F3-4E94-B50D-79EA8C7BC5C2}"/>
            </a:ext>
          </a:extLst>
        </xdr:cNvPr>
        <xdr:cNvPicPr preferRelativeResize="0">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57900" y="142875"/>
          <a:ext cx="1648739" cy="8352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428625</xdr:colOff>
      <xdr:row>3</xdr:row>
      <xdr:rowOff>152400</xdr:rowOff>
    </xdr:from>
    <xdr:to>
      <xdr:col>8</xdr:col>
      <xdr:colOff>19050</xdr:colOff>
      <xdr:row>10</xdr:row>
      <xdr:rowOff>161925</xdr:rowOff>
    </xdr:to>
    <mc:AlternateContent xmlns:mc="http://schemas.openxmlformats.org/markup-compatibility/2006" xmlns:a14="http://schemas.microsoft.com/office/drawing/2010/main">
      <mc:Choice Requires="a14">
        <xdr:graphicFrame macro="">
          <xdr:nvGraphicFramePr>
            <xdr:cNvPr id="2" name="Yea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4086225" y="695325"/>
              <a:ext cx="809625" cy="12763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47625</xdr:colOff>
      <xdr:row>3</xdr:row>
      <xdr:rowOff>104775</xdr:rowOff>
    </xdr:from>
    <xdr:to>
      <xdr:col>6</xdr:col>
      <xdr:colOff>76200</xdr:colOff>
      <xdr:row>12</xdr:row>
      <xdr:rowOff>133350</xdr:rowOff>
    </xdr:to>
    <xdr:grpSp>
      <xdr:nvGrpSpPr>
        <xdr:cNvPr id="12" name="Group 11"/>
        <xdr:cNvGrpSpPr/>
      </xdr:nvGrpSpPr>
      <xdr:grpSpPr>
        <a:xfrm>
          <a:off x="657225" y="647700"/>
          <a:ext cx="3076575" cy="1657350"/>
          <a:chOff x="657225" y="781050"/>
          <a:chExt cx="3076575" cy="1657350"/>
        </a:xfrm>
      </xdr:grpSpPr>
      <xdr:sp macro="" textlink="">
        <xdr:nvSpPr>
          <xdr:cNvPr id="3" name="Rectangle 2"/>
          <xdr:cNvSpPr/>
        </xdr:nvSpPr>
        <xdr:spPr>
          <a:xfrm>
            <a:off x="657225" y="781050"/>
            <a:ext cx="3076575" cy="165735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B$2">
        <xdr:nvSpPr>
          <xdr:cNvPr id="4" name="Pentagon 3"/>
          <xdr:cNvSpPr/>
        </xdr:nvSpPr>
        <xdr:spPr>
          <a:xfrm>
            <a:off x="657225" y="866775"/>
            <a:ext cx="2457450" cy="400050"/>
          </a:xfrm>
          <a:prstGeom prst="homePlate">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AD8C6AC-0524-41FD-AF27-AACA65970A4E}" type="TxLink">
              <a:rPr lang="en-US" sz="1200" b="1" i="0" u="none" strike="noStrike">
                <a:solidFill>
                  <a:schemeClr val="bg1"/>
                </a:solidFill>
                <a:latin typeface="Segoe UI"/>
                <a:cs typeface="Segoe UI"/>
              </a:rPr>
              <a:pPr algn="ctr"/>
              <a:t>Performance for 2014</a:t>
            </a:fld>
            <a:endParaRPr lang="en-US" sz="1600" b="1">
              <a:solidFill>
                <a:schemeClr val="bg1"/>
              </a:solidFill>
            </a:endParaRPr>
          </a:p>
        </xdr:txBody>
      </xdr:sp>
      <xdr:sp macro="" textlink="">
        <xdr:nvSpPr>
          <xdr:cNvPr id="5" name="Isosceles Triangle 4"/>
          <xdr:cNvSpPr/>
        </xdr:nvSpPr>
        <xdr:spPr>
          <a:xfrm rot="3692982">
            <a:off x="695325" y="1181099"/>
            <a:ext cx="314325" cy="276225"/>
          </a:xfrm>
          <a:prstGeom prst="triangle">
            <a:avLst/>
          </a:prstGeom>
          <a:solidFill>
            <a:schemeClr val="accent4">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Analytics!R17">
        <xdr:nvSpPr>
          <xdr:cNvPr id="6" name="TextBox 5"/>
          <xdr:cNvSpPr txBox="1"/>
        </xdr:nvSpPr>
        <xdr:spPr>
          <a:xfrm>
            <a:off x="1047750" y="1304925"/>
            <a:ext cx="18097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1E6D53C-0621-48DB-9CAD-E96596099BF9}" type="TxLink">
              <a:rPr lang="en-US" sz="2800" b="1" i="0" u="none" strike="noStrike">
                <a:solidFill>
                  <a:schemeClr val="accent1"/>
                </a:solidFill>
                <a:latin typeface="Segoe UI"/>
                <a:cs typeface="Segoe UI"/>
              </a:rPr>
              <a:pPr algn="ctr"/>
              <a:t>$60,411 </a:t>
            </a:fld>
            <a:endParaRPr lang="en-US" sz="3600" b="1">
              <a:solidFill>
                <a:schemeClr val="accent1"/>
              </a:solidFill>
            </a:endParaRPr>
          </a:p>
        </xdr:txBody>
      </xdr:sp>
      <xdr:sp macro="" textlink="">
        <xdr:nvSpPr>
          <xdr:cNvPr id="7" name="TextBox 6"/>
          <xdr:cNvSpPr txBox="1"/>
        </xdr:nvSpPr>
        <xdr:spPr>
          <a:xfrm>
            <a:off x="1419226" y="1704975"/>
            <a:ext cx="9334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Segoe UI" panose="020B0502040204020203" pitchFamily="34" charset="0"/>
                <a:cs typeface="Segoe UI" panose="020B0502040204020203" pitchFamily="34" charset="0"/>
              </a:rPr>
              <a:t>Turnover</a:t>
            </a:r>
          </a:p>
        </xdr:txBody>
      </xdr:sp>
      <xdr:sp macro="" textlink="Analytics!R18">
        <xdr:nvSpPr>
          <xdr:cNvPr id="8" name="TextBox 7"/>
          <xdr:cNvSpPr txBox="1"/>
        </xdr:nvSpPr>
        <xdr:spPr>
          <a:xfrm>
            <a:off x="1457326" y="2066925"/>
            <a:ext cx="9334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F7A57A1C-8888-4FEE-9A20-566242C43799}" type="TxLink">
              <a:rPr lang="en-US" sz="1200" b="1" i="0" u="none" strike="noStrike">
                <a:solidFill>
                  <a:schemeClr val="tx1">
                    <a:lumMod val="65000"/>
                    <a:lumOff val="35000"/>
                  </a:schemeClr>
                </a:solidFill>
                <a:latin typeface="Segoe UI"/>
                <a:cs typeface="Segoe UI"/>
              </a:rPr>
              <a:pPr algn="ctr"/>
              <a:t> </a:t>
            </a:fld>
            <a:endParaRPr lang="en-US" sz="1600" b="1">
              <a:solidFill>
                <a:schemeClr val="tx1">
                  <a:lumMod val="65000"/>
                  <a:lumOff val="35000"/>
                </a:schemeClr>
              </a:solidFill>
              <a:latin typeface="Segoe UI" panose="020B0502040204020203" pitchFamily="34" charset="0"/>
              <a:cs typeface="Segoe UI" panose="020B0502040204020203" pitchFamily="34" charset="0"/>
            </a:endParaRPr>
          </a:p>
        </xdr:txBody>
      </xdr:sp>
      <xdr:sp macro="" textlink="">
        <xdr:nvSpPr>
          <xdr:cNvPr id="9" name="TextBox 8"/>
          <xdr:cNvSpPr txBox="1"/>
        </xdr:nvSpPr>
        <xdr:spPr>
          <a:xfrm>
            <a:off x="676274" y="2057400"/>
            <a:ext cx="904876"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Segoe UI" panose="020B0502040204020203" pitchFamily="34" charset="0"/>
                <a:cs typeface="Segoe UI" panose="020B0502040204020203" pitchFamily="34" charset="0"/>
              </a:rPr>
              <a:t>Prior year:</a:t>
            </a:r>
          </a:p>
        </xdr:txBody>
      </xdr:sp>
      <mc:AlternateContent xmlns:mc="http://schemas.openxmlformats.org/markup-compatibility/2006" xmlns:a14="http://schemas.microsoft.com/office/drawing/2010/main">
        <mc:Choice Requires="a14">
          <xdr:pic>
            <xdr:nvPicPr>
              <xdr:cNvPr id="11" name="Picture 10"/>
              <xdr:cNvPicPr>
                <a:picLocks noChangeAspect="1" noChangeArrowheads="1"/>
                <a:extLst>
                  <a:ext uri="{84589F7E-364E-4C9E-8A38-B11213B215E9}">
                    <a14:cameraTool cellRange="Analytics!$S$16:$S$17" spid="_x0000_s4111"/>
                  </a:ext>
                </a:extLst>
              </xdr:cNvPicPr>
            </xdr:nvPicPr>
            <xdr:blipFill>
              <a:blip xmlns:r="http://schemas.openxmlformats.org/officeDocument/2006/relationships" r:embed="rId1"/>
              <a:srcRect/>
              <a:stretch>
                <a:fillRect/>
              </a:stretch>
            </xdr:blipFill>
            <xdr:spPr bwMode="auto">
              <a:xfrm>
                <a:off x="2714625" y="1876425"/>
                <a:ext cx="714375" cy="438150"/>
              </a:xfrm>
              <a:prstGeom prst="rect">
                <a:avLst/>
              </a:prstGeom>
              <a:noFill/>
              <a:extLst>
                <a:ext uri="{909E8E84-426E-40DD-AFC4-6F175D3DCCD1}">
                  <a14:hiddenFill>
                    <a:solidFill>
                      <a:srgbClr val="FFFFFF"/>
                    </a:solidFill>
                  </a14:hiddenFill>
                </a:ext>
              </a:extLst>
            </xdr:spPr>
          </xdr:pic>
        </mc:Choice>
        <mc:Fallback xmlns=""/>
      </mc:AlternateContent>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1233917</xdr:colOff>
      <xdr:row>1</xdr:row>
      <xdr:rowOff>108236</xdr:rowOff>
    </xdr:from>
    <xdr:to>
      <xdr:col>11</xdr:col>
      <xdr:colOff>484909</xdr:colOff>
      <xdr:row>2</xdr:row>
      <xdr:rowOff>129884</xdr:rowOff>
    </xdr:to>
    <xdr:sp macro="" textlink="">
      <xdr:nvSpPr>
        <xdr:cNvPr id="3" name="Right Brace 2"/>
        <xdr:cNvSpPr/>
      </xdr:nvSpPr>
      <xdr:spPr>
        <a:xfrm rot="16200000">
          <a:off x="9247907" y="-987140"/>
          <a:ext cx="203489" cy="2757924"/>
        </a:xfrm>
        <a:prstGeom prst="rightBrace">
          <a:avLst/>
        </a:prstGeom>
        <a:solidFill>
          <a:schemeClr val="accent2">
            <a:lumMod val="20000"/>
            <a:lumOff val="80000"/>
          </a:schemeClr>
        </a:solidFill>
        <a:ln w="2857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372342</xdr:colOff>
      <xdr:row>0</xdr:row>
      <xdr:rowOff>60614</xdr:rowOff>
    </xdr:from>
    <xdr:to>
      <xdr:col>10</xdr:col>
      <xdr:colOff>787978</xdr:colOff>
      <xdr:row>1</xdr:row>
      <xdr:rowOff>95251</xdr:rowOff>
    </xdr:to>
    <xdr:sp macro="" textlink="">
      <xdr:nvSpPr>
        <xdr:cNvPr id="4" name="TextBox 3"/>
        <xdr:cNvSpPr txBox="1"/>
      </xdr:nvSpPr>
      <xdr:spPr>
        <a:xfrm>
          <a:off x="8832274" y="60614"/>
          <a:ext cx="1307522" cy="216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Garamond" panose="02020404030301010803" pitchFamily="18" charset="0"/>
            </a:rPr>
            <a:t>Extra</a:t>
          </a:r>
          <a:r>
            <a:rPr lang="en-US" sz="1000" baseline="0">
              <a:latin typeface="Garamond" panose="02020404030301010803" pitchFamily="18" charset="0"/>
            </a:rPr>
            <a:t> helper columns</a:t>
          </a:r>
          <a:endParaRPr lang="en-US" sz="1000">
            <a:latin typeface="Garamond" panose="02020404030301010803" pitchFamily="18" charset="0"/>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Windows User" refreshedDate="43345.908733680553" createdVersion="6" refreshedVersion="5" minRefreshableVersion="3" recordCount="27">
  <cacheSource type="worksheet">
    <worksheetSource ref="A4:L31" sheet="Analytics"/>
  </cacheSource>
  <cacheFields count="14">
    <cacheField name="City" numFmtId="0">
      <sharedItems/>
    </cacheField>
    <cacheField name="Store" numFmtId="0">
      <sharedItems/>
    </cacheField>
    <cacheField name="OrderQty" numFmtId="0">
      <sharedItems containsSemiMixedTypes="0" containsString="0" containsNumber="1" containsInteger="1" minValue="25" maxValue="200"/>
    </cacheField>
    <cacheField name="Sales" numFmtId="164">
      <sharedItems containsSemiMixedTypes="0" containsString="0" containsNumber="1" minValue="222.05149999999998" maxValue="54096.191600000006"/>
    </cacheField>
    <cacheField name="Purchase price" numFmtId="164">
      <sharedItems containsSemiMixedTypes="0" containsString="0" containsNumber="1" containsInteger="1" minValue="126" maxValue="28511"/>
    </cacheField>
    <cacheField name="SalesDate" numFmtId="166">
      <sharedItems containsSemiMixedTypes="0" containsNonDate="0" containsDate="1" containsString="0" minDate="2014-01-01T00:00:00" maxDate="2016-03-27T00:00:00"/>
    </cacheField>
    <cacheField name="Business Segment" numFmtId="0">
      <sharedItems/>
    </cacheField>
    <cacheField name="Category" numFmtId="0">
      <sharedItems/>
    </cacheField>
    <cacheField name="Year" numFmtId="0">
      <sharedItems containsSemiMixedTypes="0" containsString="0" containsNumber="1" containsInteger="1" minValue="2014" maxValue="2016" count="3">
        <n v="2014"/>
        <n v="2015"/>
        <n v="2016"/>
      </sharedItems>
    </cacheField>
    <cacheField name="Start Date" numFmtId="14">
      <sharedItems containsSemiMixedTypes="0" containsNonDate="0" containsDate="1" containsString="0" minDate="2014-01-01T00:00:00" maxDate="2016-01-02T00:00:00"/>
    </cacheField>
    <cacheField name="End Date" numFmtId="14">
      <sharedItems containsSemiMixedTypes="0" containsNonDate="0" containsDate="1" containsString="0" minDate="2014-09-02T00:00:00" maxDate="2016-09-03T00:00:00"/>
    </cacheField>
    <cacheField name="YTDCol" numFmtId="0">
      <sharedItems count="2">
        <s v="YTD"/>
        <s v="Other"/>
      </sharedItems>
    </cacheField>
    <cacheField name="Margin" numFmtId="0" formula="Sales-'Purchase price'" databaseField="0"/>
    <cacheField name="Margin/Sales" numFmtId="0" formula="Margin/Sales" databaseField="0"/>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7">
  <r>
    <s v="Mississippi"/>
    <s v="Trusted Catalog Store"/>
    <n v="50"/>
    <n v="9228.095800000001"/>
    <n v="5446"/>
    <d v="2014-01-01T00:00:00"/>
    <s v="Bikes"/>
    <s v="Mountain Bikes"/>
    <x v="0"/>
    <d v="2014-01-01T00:00:00"/>
    <d v="2014-09-02T00:00:00"/>
    <x v="0"/>
  </r>
  <r>
    <s v="Mississippi"/>
    <s v="Trusted Catalog Store"/>
    <n v="25"/>
    <n v="4614.0479000000005"/>
    <n v="2513"/>
    <d v="2014-01-14T00:00:00"/>
    <s v="Bikes"/>
    <s v="Mountain Bikes"/>
    <x v="0"/>
    <d v="2014-01-01T00:00:00"/>
    <d v="2014-09-02T00:00:00"/>
    <x v="0"/>
  </r>
  <r>
    <s v="Mississippi"/>
    <s v="Trusted Catalog Store"/>
    <n v="25"/>
    <n v="222.05149999999998"/>
    <n v="126"/>
    <d v="2014-01-30T00:00:00"/>
    <s v="Bikes"/>
    <s v="Mountain Bikes"/>
    <x v="0"/>
    <d v="2014-01-01T00:00:00"/>
    <d v="2014-09-02T00:00:00"/>
    <x v="0"/>
  </r>
  <r>
    <s v="Mississippi"/>
    <s v="Trusted Catalog Store"/>
    <n v="25"/>
    <n v="4614.0479000000005"/>
    <n v="2450"/>
    <d v="2014-01-16T00:00:00"/>
    <s v="Clothing"/>
    <s v="Socks"/>
    <x v="0"/>
    <d v="2014-01-01T00:00:00"/>
    <d v="2014-09-02T00:00:00"/>
    <x v="0"/>
  </r>
  <r>
    <s v="Bouston"/>
    <s v="Modern Bike Store"/>
    <n v="50"/>
    <n v="634.48879999999997"/>
    <n v="378"/>
    <d v="2014-06-22T00:00:00"/>
    <s v="Components"/>
    <s v="Road Frames"/>
    <x v="0"/>
    <d v="2014-01-01T00:00:00"/>
    <d v="2014-09-02T00:00:00"/>
    <x v="0"/>
  </r>
  <r>
    <s v="Bouston"/>
    <s v="Modern Bike Store"/>
    <n v="200"/>
    <n v="456.41199999999998"/>
    <n v="245"/>
    <d v="2014-06-09T00:00:00"/>
    <s v="Bikes"/>
    <s v="Road Bikes"/>
    <x v="0"/>
    <d v="2014-01-01T00:00:00"/>
    <d v="2014-09-02T00:00:00"/>
    <x v="0"/>
  </r>
  <r>
    <s v="Bouston"/>
    <s v="Modern Bike Store"/>
    <n v="50"/>
    <n v="9228.095800000001"/>
    <n v="4970"/>
    <d v="2014-06-07T00:00:00"/>
    <s v="Bikes"/>
    <s v="Road Bikes"/>
    <x v="0"/>
    <d v="2014-01-01T00:00:00"/>
    <d v="2014-09-02T00:00:00"/>
    <x v="0"/>
  </r>
  <r>
    <s v="Kingston"/>
    <s v="Corner Bicycle Supply"/>
    <n v="25"/>
    <n v="7948.5439000000006"/>
    <n v="4277"/>
    <d v="2014-06-13T00:00:00"/>
    <s v="Bikes"/>
    <s v="Road Bikes"/>
    <x v="0"/>
    <d v="2014-01-01T00:00:00"/>
    <d v="2014-09-02T00:00:00"/>
    <x v="0"/>
  </r>
  <r>
    <s v="Kingston"/>
    <s v="Corner Bicycle Supply"/>
    <n v="25"/>
    <n v="4614.0479000000005"/>
    <n v="2464"/>
    <d v="2014-06-20T00:00:00"/>
    <s v="Bikes"/>
    <s v="Road Bikes"/>
    <x v="0"/>
    <d v="2014-01-01T00:00:00"/>
    <d v="2014-09-02T00:00:00"/>
    <x v="0"/>
  </r>
  <r>
    <s v="Kingston"/>
    <s v="Corner Bicycle Supply"/>
    <n v="50"/>
    <n v="9228.095800000001"/>
    <n v="5131"/>
    <d v="2014-06-28T00:00:00"/>
    <s v="Bikes"/>
    <s v="Road Bikes"/>
    <x v="0"/>
    <d v="2014-01-01T00:00:00"/>
    <d v="2014-09-02T00:00:00"/>
    <x v="0"/>
  </r>
  <r>
    <s v="Kingston"/>
    <s v="Corner Bicycle Supply"/>
    <n v="25"/>
    <n v="9622.7340000000004"/>
    <n v="5558"/>
    <d v="2014-06-18T00:00:00"/>
    <s v="Bikes"/>
    <s v="Road Bikes"/>
    <x v="0"/>
    <d v="2014-01-01T00:00:00"/>
    <d v="2014-09-02T00:00:00"/>
    <x v="0"/>
  </r>
  <r>
    <s v="Birmingham"/>
    <s v="Futuristic Sport Distributors"/>
    <n v="25"/>
    <n v="8186.9997000000003"/>
    <n v="4340"/>
    <d v="2015-04-17T00:00:00"/>
    <s v="Accessories"/>
    <s v="Helmets"/>
    <x v="1"/>
    <d v="2015-01-01T00:00:00"/>
    <d v="2015-09-02T00:00:00"/>
    <x v="0"/>
  </r>
  <r>
    <s v="Birmingham"/>
    <s v="Futuristic Sport Distributors"/>
    <n v="75"/>
    <n v="21383.802"/>
    <n v="11641"/>
    <d v="2015-04-17T00:00:00"/>
    <s v="Clothing"/>
    <s v="Gloves"/>
    <x v="1"/>
    <d v="2015-01-01T00:00:00"/>
    <d v="2015-09-02T00:00:00"/>
    <x v="0"/>
  </r>
  <r>
    <s v="Birmingham"/>
    <s v="Futuristic Sport Distributors"/>
    <n v="100"/>
    <n v="54096.191600000006"/>
    <n v="28511"/>
    <d v="2015-04-14T00:00:00"/>
    <s v="Clothing"/>
    <s v="Caps"/>
    <x v="1"/>
    <d v="2015-01-01T00:00:00"/>
    <d v="2015-09-02T00:00:00"/>
    <x v="0"/>
  </r>
  <r>
    <s v="Birmingham"/>
    <s v="Futuristic Sport Distributors"/>
    <n v="25"/>
    <n v="721.61979999999994"/>
    <n v="420"/>
    <d v="2015-04-24T00:00:00"/>
    <s v="Components"/>
    <s v="Road Frames"/>
    <x v="1"/>
    <d v="2015-01-01T00:00:00"/>
    <d v="2015-09-02T00:00:00"/>
    <x v="0"/>
  </r>
  <r>
    <s v="Oakland"/>
    <s v="Larger Cycle Shop"/>
    <n v="25"/>
    <n v="317.24439999999998"/>
    <n v="175"/>
    <d v="2014-12-18T00:00:00"/>
    <s v="Bikes"/>
    <s v="Road Bikes"/>
    <x v="0"/>
    <d v="2014-01-01T00:00:00"/>
    <d v="2014-09-02T00:00:00"/>
    <x v="1"/>
  </r>
  <r>
    <s v="Oakland"/>
    <s v="Larger Cycle Shop"/>
    <n v="25"/>
    <n v="13671.369799999999"/>
    <n v="8190"/>
    <d v="2014-12-23T00:00:00"/>
    <s v="Clothing"/>
    <s v="Bib-Shorts"/>
    <x v="0"/>
    <d v="2014-01-01T00:00:00"/>
    <d v="2014-09-02T00:00:00"/>
    <x v="1"/>
  </r>
  <r>
    <s v="Oakland"/>
    <s v="Larger Cycle Shop"/>
    <n v="75"/>
    <n v="24292.801499999998"/>
    <n v="14000"/>
    <d v="2014-12-12T00:00:00"/>
    <s v="Clothing"/>
    <s v="Shorts"/>
    <x v="0"/>
    <d v="2014-01-01T00:00:00"/>
    <d v="2014-09-02T00:00:00"/>
    <x v="1"/>
  </r>
  <r>
    <s v="Oakland"/>
    <s v="Larger Cycle Shop"/>
    <n v="50"/>
    <n v="634.48879999999997"/>
    <n v="378"/>
    <d v="2014-12-13T00:00:00"/>
    <s v="Clothing"/>
    <s v="Tights"/>
    <x v="0"/>
    <d v="2014-01-01T00:00:00"/>
    <d v="2014-09-02T00:00:00"/>
    <x v="1"/>
  </r>
  <r>
    <s v="Saskatoon"/>
    <s v="Rapid Bikes"/>
    <n v="125"/>
    <n v="12014.97"/>
    <n v="6475"/>
    <d v="2015-12-14T00:00:00"/>
    <s v="Clothing"/>
    <s v="Caps"/>
    <x v="1"/>
    <d v="2015-01-01T00:00:00"/>
    <d v="2015-09-02T00:00:00"/>
    <x v="1"/>
  </r>
  <r>
    <s v="Saskatoon"/>
    <s v="Rapid Bikes"/>
    <n v="125"/>
    <n v="2095.5"/>
    <n v="1127"/>
    <d v="2015-12-27T00:00:00"/>
    <s v="Accessories"/>
    <s v="Helmets"/>
    <x v="1"/>
    <d v="2015-01-01T00:00:00"/>
    <d v="2015-09-02T00:00:00"/>
    <x v="1"/>
  </r>
  <r>
    <s v="Qubec"/>
    <s v="Vigorous Exercise Company"/>
    <n v="25"/>
    <n v="16126.11"/>
    <n v="9058"/>
    <d v="2016-03-15T00:00:00"/>
    <s v="Clothing"/>
    <s v="Jerseys"/>
    <x v="2"/>
    <d v="2016-01-01T00:00:00"/>
    <d v="2016-09-02T00:00:00"/>
    <x v="0"/>
  </r>
  <r>
    <s v="Qubec"/>
    <s v="Vigorous Exercise Company"/>
    <n v="50"/>
    <n v="31469.724000000002"/>
    <n v="18592"/>
    <d v="2016-03-01T00:00:00"/>
    <s v="Accessories"/>
    <s v="Bottles and Cages"/>
    <x v="2"/>
    <d v="2016-01-01T00:00:00"/>
    <d v="2016-09-02T00:00:00"/>
    <x v="0"/>
  </r>
  <r>
    <s v="Qubec"/>
    <s v="Vigorous Exercise Company"/>
    <n v="25"/>
    <n v="15734.862000000001"/>
    <n v="8582"/>
    <d v="2016-03-09T00:00:00"/>
    <s v="Clothing"/>
    <s v="Caps"/>
    <x v="2"/>
    <d v="2016-01-01T00:00:00"/>
    <d v="2016-09-02T00:00:00"/>
    <x v="0"/>
  </r>
  <r>
    <s v="Qubec"/>
    <s v="Vigorous Exercise Company"/>
    <n v="25"/>
    <n v="3728.9340000000002"/>
    <n v="2044"/>
    <d v="2016-03-12T00:00:00"/>
    <s v="Components"/>
    <s v="Mountain Frames"/>
    <x v="2"/>
    <d v="2016-01-01T00:00:00"/>
    <d v="2016-09-02T00:00:00"/>
    <x v="0"/>
  </r>
  <r>
    <s v="Qubec"/>
    <s v="Vigorous Exercise Company"/>
    <n v="25"/>
    <n v="5078.634"/>
    <n v="2660"/>
    <d v="2016-03-26T00:00:00"/>
    <s v="Components"/>
    <s v="Derailleurs"/>
    <x v="2"/>
    <d v="2016-01-01T00:00:00"/>
    <d v="2016-09-02T00:00:00"/>
    <x v="0"/>
  </r>
  <r>
    <s v="Qubec"/>
    <s v="Vigorous Exercise Company"/>
    <n v="50"/>
    <n v="9799.02"/>
    <n v="5201"/>
    <d v="2016-03-13T00:00:00"/>
    <s v="Components"/>
    <s v="Saddles"/>
    <x v="2"/>
    <d v="2016-01-01T00:00:00"/>
    <d v="2016-09-02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itemPrintTitles="1" createdVersion="5" indent="0" outline="1" outlineData="1" multipleFieldFilters="0">
  <location ref="Q14" firstHeaderRow="0" firstDataRow="0" firstDataCol="0" rowPageCount="1" colPageCount="1"/>
  <pivotFields count="14">
    <pivotField showAll="0"/>
    <pivotField showAll="0"/>
    <pivotField showAll="0"/>
    <pivotField numFmtId="164" showAll="0"/>
    <pivotField numFmtId="164" showAll="0"/>
    <pivotField numFmtId="166" showAll="0"/>
    <pivotField showAll="0"/>
    <pivotField showAll="0"/>
    <pivotField axis="axisPage" showAll="0">
      <items count="4">
        <item x="0"/>
        <item x="1"/>
        <item x="2"/>
        <item t="default"/>
      </items>
    </pivotField>
    <pivotField numFmtId="14" showAll="0"/>
    <pivotField numFmtId="14" showAll="0"/>
    <pivotField showAll="0"/>
    <pivotField dragToRow="0" dragToCol="0" dragToPage="0" showAll="0" defaultSubtotal="0"/>
    <pivotField dragToRow="0" dragToCol="0" dragToPage="0" showAll="0" defaultSubtotal="0"/>
  </pivotFields>
  <pageFields count="1">
    <pageField fld="8" item="0"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rowGrandTotals="0" colGrandTotals="0" itemPrintTitles="1" createdVersion="6" indent="0" showHeaders="0" outline="1" outlineData="1" multipleFieldFilters="0">
  <location ref="Q6:U9" firstHeaderRow="0" firstDataRow="1" firstDataCol="1" rowPageCount="1" colPageCount="1"/>
  <pivotFields count="14">
    <pivotField showAll="0"/>
    <pivotField showAll="0"/>
    <pivotField numFmtId="3" showAll="0"/>
    <pivotField dataField="1" numFmtId="165" showAll="0"/>
    <pivotField numFmtId="165" showAll="0"/>
    <pivotField numFmtId="166" showAll="0"/>
    <pivotField showAll="0"/>
    <pivotField showAll="0"/>
    <pivotField axis="axisRow" showAll="0">
      <items count="4">
        <item x="0"/>
        <item x="1"/>
        <item x="2"/>
        <item t="default"/>
      </items>
    </pivotField>
    <pivotField numFmtId="14" showAll="0" defaultSubtotal="0"/>
    <pivotField numFmtId="14" showAll="0" defaultSubtotal="0"/>
    <pivotField axis="axisPage" multipleItemSelectionAllowed="1" showAll="0">
      <items count="3">
        <item h="1" x="1"/>
        <item x="0"/>
        <item t="default"/>
      </items>
    </pivotField>
    <pivotField dataField="1" dragToRow="0" dragToCol="0" dragToPage="0" showAll="0" defaultSubtotal="0"/>
    <pivotField dataField="1" dragToRow="0" dragToCol="0" dragToPage="0" showAll="0" defaultSubtotal="0"/>
  </pivotFields>
  <rowFields count="1">
    <field x="8"/>
  </rowFields>
  <rowItems count="3">
    <i>
      <x/>
    </i>
    <i>
      <x v="1"/>
    </i>
    <i>
      <x v="2"/>
    </i>
  </rowItems>
  <colFields count="1">
    <field x="-2"/>
  </colFields>
  <colItems count="4">
    <i>
      <x/>
    </i>
    <i i="1">
      <x v="1"/>
    </i>
    <i i="2">
      <x v="2"/>
    </i>
    <i i="3">
      <x v="3"/>
    </i>
  </colItems>
  <pageFields count="1">
    <pageField fld="11" hier="-1"/>
  </pageFields>
  <dataFields count="4">
    <dataField name="Turnover" fld="3" baseField="0" baseItem="1" numFmtId="164"/>
    <dataField name="YoY Growth" fld="3" showDataAs="percentDiff" baseField="8" baseItem="1048828" numFmtId="167"/>
    <dataField name="P.Margin" fld="12" baseField="10" baseItem="2" numFmtId="164"/>
    <dataField name="Margin (% of Sales)" fld="13" baseField="10" baseItem="0" numFmtId="167"/>
  </dataFields>
  <formats count="20">
    <format dxfId="19">
      <pivotArea dataOnly="0" outline="0" fieldPosition="0">
        <references count="1">
          <reference field="4294967294" count="1">
            <x v="2"/>
          </reference>
        </references>
      </pivotArea>
    </format>
    <format dxfId="18">
      <pivotArea outline="0" fieldPosition="0">
        <references count="1">
          <reference field="4294967294" count="1">
            <x v="2"/>
          </reference>
        </references>
      </pivotArea>
    </format>
    <format dxfId="17">
      <pivotArea dataOnly="0" outline="0" fieldPosition="0">
        <references count="1">
          <reference field="4294967294" count="1">
            <x v="3"/>
          </reference>
        </references>
      </pivotArea>
    </format>
    <format dxfId="16">
      <pivotArea outline="0" fieldPosition="0">
        <references count="1">
          <reference field="4294967294" count="1">
            <x v="1"/>
          </reference>
        </references>
      </pivotArea>
    </format>
    <format dxfId="15">
      <pivotArea outline="0" collapsedLevelsAreSubtotals="1" fieldPosition="0">
        <references count="1">
          <reference field="4294967294" count="1" selected="0">
            <x v="1"/>
          </reference>
        </references>
      </pivotArea>
    </format>
    <format dxfId="14">
      <pivotArea dataOnly="0" labelOnly="1" outline="0" fieldPosition="0">
        <references count="1">
          <reference field="4294967294" count="1">
            <x v="0"/>
          </reference>
        </references>
      </pivotArea>
    </format>
    <format dxfId="13">
      <pivotArea outline="0" collapsedLevelsAreSubtotals="1" fieldPosition="0">
        <references count="1">
          <reference field="4294967294" count="1" selected="0">
            <x v="1"/>
          </reference>
        </references>
      </pivotArea>
    </format>
    <format dxfId="12">
      <pivotArea dataOnly="0" labelOnly="1" outline="0" fieldPosition="0">
        <references count="1">
          <reference field="4294967294" count="1">
            <x v="1"/>
          </reference>
        </references>
      </pivotArea>
    </format>
    <format dxfId="11">
      <pivotArea type="all" dataOnly="0" outline="0" fieldPosition="0"/>
    </format>
    <format dxfId="10">
      <pivotArea outline="0" collapsedLevelsAreSubtotals="1" fieldPosition="0"/>
    </format>
    <format dxfId="9">
      <pivotArea field="8" type="button" dataOnly="0" labelOnly="1" outline="0" axis="axisRow" fieldPosition="0"/>
    </format>
    <format dxfId="8">
      <pivotArea dataOnly="0" labelOnly="1" fieldPosition="0">
        <references count="1">
          <reference field="8" count="0"/>
        </references>
      </pivotArea>
    </format>
    <format dxfId="7">
      <pivotArea dataOnly="0" labelOnly="1" grandRow="1" outline="0" fieldPosition="0"/>
    </format>
    <format dxfId="6">
      <pivotArea dataOnly="0" labelOnly="1" outline="0" fieldPosition="0">
        <references count="1">
          <reference field="4294967294" count="4">
            <x v="0"/>
            <x v="1"/>
            <x v="2"/>
            <x v="3"/>
          </reference>
        </references>
      </pivotArea>
    </format>
    <format dxfId="5">
      <pivotArea type="all" dataOnly="0" outline="0" fieldPosition="0"/>
    </format>
    <format dxfId="4">
      <pivotArea outline="0" collapsedLevelsAreSubtotals="1" fieldPosition="0"/>
    </format>
    <format dxfId="3">
      <pivotArea field="8" type="button" dataOnly="0" labelOnly="1" outline="0" axis="axisRow" fieldPosition="0"/>
    </format>
    <format dxfId="2">
      <pivotArea dataOnly="0" labelOnly="1" fieldPosition="0">
        <references count="1">
          <reference field="8" count="0"/>
        </references>
      </pivotArea>
    </format>
    <format dxfId="1">
      <pivotArea dataOnly="0" labelOnly="1" grandRow="1" outline="0" fieldPosition="0"/>
    </format>
    <format dxfId="0">
      <pivotArea dataOnly="0" labelOnly="1" outline="0" fieldPosition="0">
        <references count="1">
          <reference field="4294967294" count="4">
            <x v="0"/>
            <x v="1"/>
            <x v="2"/>
            <x v="3"/>
          </reference>
        </references>
      </pivotArea>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Year" sourceName="Year">
  <pivotTables>
    <pivotTable tabId="1" name="PivotTable2"/>
  </pivotTables>
  <data>
    <tabular pivotCacheId="1">
      <items count="3">
        <i x="0" s="1"/>
        <i x="1"/>
        <i x="2"/>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Year" cache="Slicer_Year" caption="Year" rowHeight="241300"/>
</slicers>
</file>

<file path=xl/theme/theme1.xml><?xml version="1.0" encoding="utf-8"?>
<a:theme xmlns:a="http://schemas.openxmlformats.org/drawingml/2006/main" name="Vapor Trail">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Vapor Trail">
      <a:majorFont>
        <a:latin typeface="Century Gothic" panose="020B0502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B0502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Vapor Trail">
      <a:fillStyleLst>
        <a:solidFill>
          <a:schemeClr val="phClr"/>
        </a:solidFill>
        <a:gradFill rotWithShape="1">
          <a:gsLst>
            <a:gs pos="0">
              <a:schemeClr val="phClr">
                <a:tint val="69000"/>
                <a:alpha val="100000"/>
                <a:satMod val="109000"/>
                <a:lumMod val="110000"/>
              </a:schemeClr>
            </a:gs>
            <a:gs pos="52000">
              <a:schemeClr val="phClr">
                <a:tint val="74000"/>
                <a:satMod val="100000"/>
                <a:lumMod val="104000"/>
              </a:schemeClr>
            </a:gs>
            <a:gs pos="100000">
              <a:schemeClr val="phClr">
                <a:tint val="78000"/>
                <a:satMod val="100000"/>
                <a:lumMod val="100000"/>
              </a:schemeClr>
            </a:gs>
          </a:gsLst>
          <a:lin ang="5400000" scaled="0"/>
        </a:gradFill>
        <a:gradFill rotWithShape="1">
          <a:gsLst>
            <a:gs pos="0">
              <a:schemeClr val="phClr">
                <a:tint val="96000"/>
                <a:satMod val="100000"/>
                <a:lumMod val="104000"/>
              </a:schemeClr>
            </a:gs>
            <a:gs pos="78000">
              <a:schemeClr val="phClr">
                <a:shade val="100000"/>
                <a:satMod val="110000"/>
                <a:lumMod val="100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scene3d>
            <a:camera prst="orthographicFront">
              <a:rot lat="0" lon="0" rev="0"/>
            </a:camera>
            <a:lightRig rig="threePt" dir="t"/>
          </a:scene3d>
          <a:sp3d>
            <a:bevelT w="25400" h="12700"/>
          </a:sp3d>
        </a:effectStyle>
        <a:effectStyle>
          <a:effectLst>
            <a:outerShdw blurRad="57150" dist="19050" dir="5400000" algn="ctr" rotWithShape="0">
              <a:srgbClr val="000000">
                <a:alpha val="48000"/>
              </a:srgbClr>
            </a:outerShdw>
          </a:effectLst>
          <a:scene3d>
            <a:camera prst="orthographicFront">
              <a:rot lat="0" lon="0" rev="0"/>
            </a:camera>
            <a:lightRig rig="threePt" dir="t"/>
          </a:scene3d>
          <a:sp3d>
            <a:bevelT w="50800" h="25400"/>
          </a:sp3d>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apor Trail" id="{4FDF2955-7D9C-493C-B9F9-C205151B46CD}" vid="{8F31A783-2159-4870-BC29-2BA7D038EA44}"/>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atacycleanalytics.com/shapes-data-visualization-and-dashboards-in-excel-an-example" TargetMode="Externa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showRowColHeaders="0" tabSelected="1" workbookViewId="0">
      <selection activeCell="B17" sqref="B17"/>
    </sheetView>
  </sheetViews>
  <sheetFormatPr defaultColWidth="0" defaultRowHeight="12.75" customHeight="1" zeroHeight="1" x14ac:dyDescent="0.2"/>
  <cols>
    <col min="1" max="1" width="4.42578125" style="39" customWidth="1"/>
    <col min="2" max="2" width="3.140625" style="39" customWidth="1"/>
    <col min="3" max="9" width="9.140625" style="39" customWidth="1"/>
    <col min="10" max="10" width="10.42578125" style="39" customWidth="1"/>
    <col min="11" max="11" width="3.28515625" style="39" customWidth="1"/>
    <col min="12" max="12" width="3.28515625" style="40" customWidth="1"/>
    <col min="13" max="18" width="9.140625" style="40" customWidth="1"/>
    <col min="19" max="19" width="16.140625" style="40" customWidth="1"/>
    <col min="20" max="20" width="0.28515625" style="40" customWidth="1"/>
    <col min="21" max="21" width="0" style="40" hidden="1" customWidth="1"/>
    <col min="22" max="16384" width="9.140625" style="39" hidden="1"/>
  </cols>
  <sheetData>
    <row r="1" spans="2:13" x14ac:dyDescent="0.2"/>
    <row r="2" spans="2:13" ht="14.25" x14ac:dyDescent="0.2">
      <c r="B2" s="41" t="s">
        <v>69</v>
      </c>
      <c r="K2" s="42"/>
    </row>
    <row r="3" spans="2:13" ht="14.25" x14ac:dyDescent="0.2">
      <c r="B3" s="43" t="s">
        <v>70</v>
      </c>
      <c r="K3" s="42"/>
    </row>
    <row r="4" spans="2:13" ht="14.25" x14ac:dyDescent="0.2">
      <c r="B4" s="43" t="s">
        <v>71</v>
      </c>
      <c r="K4" s="42"/>
    </row>
    <row r="5" spans="2:13" x14ac:dyDescent="0.2">
      <c r="K5" s="42"/>
    </row>
    <row r="6" spans="2:13" ht="14.25" x14ac:dyDescent="0.2">
      <c r="B6" s="53" t="s">
        <v>53</v>
      </c>
      <c r="K6" s="42"/>
    </row>
    <row r="7" spans="2:13" ht="14.25" x14ac:dyDescent="0.25">
      <c r="K7" s="42"/>
      <c r="M7" s="44" t="s">
        <v>54</v>
      </c>
    </row>
    <row r="8" spans="2:13" ht="14.25" x14ac:dyDescent="0.25">
      <c r="B8" s="45" t="s">
        <v>72</v>
      </c>
      <c r="K8" s="42"/>
      <c r="M8" s="46"/>
    </row>
    <row r="9" spans="2:13" ht="14.25" x14ac:dyDescent="0.25">
      <c r="B9" s="45" t="s">
        <v>73</v>
      </c>
      <c r="K9" s="42"/>
      <c r="M9" s="45" t="s">
        <v>55</v>
      </c>
    </row>
    <row r="10" spans="2:13" ht="14.25" x14ac:dyDescent="0.25">
      <c r="K10" s="42"/>
      <c r="M10" s="45" t="s">
        <v>56</v>
      </c>
    </row>
    <row r="11" spans="2:13" ht="14.25" x14ac:dyDescent="0.25">
      <c r="B11" s="45" t="s">
        <v>74</v>
      </c>
      <c r="K11" s="42"/>
      <c r="M11" s="45" t="s">
        <v>57</v>
      </c>
    </row>
    <row r="12" spans="2:13" ht="14.25" x14ac:dyDescent="0.25">
      <c r="B12" s="45" t="s">
        <v>75</v>
      </c>
      <c r="K12" s="42"/>
      <c r="M12" s="45" t="s">
        <v>58</v>
      </c>
    </row>
    <row r="13" spans="2:13" ht="14.25" x14ac:dyDescent="0.25">
      <c r="B13" s="45"/>
      <c r="K13" s="42"/>
      <c r="M13" s="45"/>
    </row>
    <row r="14" spans="2:13" ht="14.25" x14ac:dyDescent="0.25">
      <c r="B14" s="45" t="s">
        <v>76</v>
      </c>
      <c r="K14" s="42"/>
      <c r="M14" s="45" t="s">
        <v>59</v>
      </c>
    </row>
    <row r="15" spans="2:13" ht="14.25" x14ac:dyDescent="0.25">
      <c r="B15" s="45"/>
      <c r="K15" s="42"/>
      <c r="M15" s="45" t="s">
        <v>60</v>
      </c>
    </row>
    <row r="16" spans="2:13" ht="14.25" x14ac:dyDescent="0.25">
      <c r="B16" s="45" t="s">
        <v>81</v>
      </c>
      <c r="K16" s="42"/>
      <c r="M16" s="45"/>
    </row>
    <row r="17" spans="2:15" ht="14.25" x14ac:dyDescent="0.25">
      <c r="K17" s="47"/>
      <c r="M17" s="45" t="s">
        <v>61</v>
      </c>
    </row>
    <row r="18" spans="2:15" ht="14.25" x14ac:dyDescent="0.25">
      <c r="B18" s="48" t="s">
        <v>62</v>
      </c>
      <c r="C18" s="49"/>
      <c r="D18" s="49"/>
      <c r="E18" s="49"/>
      <c r="F18" s="49"/>
      <c r="G18" s="50"/>
      <c r="H18" s="50"/>
      <c r="I18" s="50"/>
      <c r="J18" s="50"/>
      <c r="K18" s="47"/>
      <c r="M18" s="45" t="s">
        <v>63</v>
      </c>
    </row>
    <row r="19" spans="2:15" ht="18" x14ac:dyDescent="0.25">
      <c r="B19" s="51" t="s">
        <v>64</v>
      </c>
      <c r="C19" s="52" t="s">
        <v>77</v>
      </c>
      <c r="D19" s="49"/>
      <c r="E19" s="49"/>
      <c r="F19" s="49"/>
      <c r="G19" s="50"/>
      <c r="H19" s="50"/>
      <c r="I19" s="50"/>
      <c r="J19" s="50"/>
      <c r="K19" s="47"/>
      <c r="M19" s="45" t="s">
        <v>65</v>
      </c>
    </row>
    <row r="20" spans="2:15" ht="18" x14ac:dyDescent="0.25">
      <c r="B20" s="51" t="s">
        <v>64</v>
      </c>
      <c r="C20" s="52" t="s">
        <v>78</v>
      </c>
      <c r="D20" s="49"/>
      <c r="E20" s="49"/>
      <c r="F20" s="49"/>
      <c r="G20" s="50"/>
      <c r="H20" s="50"/>
      <c r="I20" s="50"/>
      <c r="J20" s="50"/>
      <c r="K20" s="47"/>
      <c r="M20" s="45"/>
    </row>
    <row r="21" spans="2:15" ht="18" x14ac:dyDescent="0.25">
      <c r="B21" s="51" t="s">
        <v>64</v>
      </c>
      <c r="C21" s="52" t="s">
        <v>80</v>
      </c>
      <c r="D21" s="49"/>
      <c r="E21" s="49"/>
      <c r="F21" s="49"/>
      <c r="G21" s="50"/>
      <c r="H21" s="50"/>
      <c r="I21" s="50"/>
      <c r="J21" s="50"/>
      <c r="K21" s="47"/>
      <c r="M21" s="44" t="s">
        <v>66</v>
      </c>
    </row>
    <row r="22" spans="2:15" ht="18" x14ac:dyDescent="0.25">
      <c r="B22" s="51" t="s">
        <v>64</v>
      </c>
      <c r="C22" s="52" t="s">
        <v>79</v>
      </c>
      <c r="D22" s="49"/>
      <c r="E22" s="49"/>
      <c r="F22" s="49"/>
      <c r="G22" s="50"/>
      <c r="H22" s="50"/>
      <c r="I22" s="50"/>
      <c r="J22" s="50"/>
      <c r="K22" s="47"/>
      <c r="M22" s="45"/>
      <c r="N22" s="45" t="s">
        <v>67</v>
      </c>
    </row>
    <row r="23" spans="2:15" ht="14.25" x14ac:dyDescent="0.25">
      <c r="K23" s="47"/>
      <c r="N23" s="45" t="s">
        <v>68</v>
      </c>
    </row>
    <row r="24" spans="2:15" ht="14.25" x14ac:dyDescent="0.25">
      <c r="K24" s="47"/>
    </row>
    <row r="25" spans="2:15" ht="14.25" x14ac:dyDescent="0.25">
      <c r="K25" s="47"/>
    </row>
    <row r="26" spans="2:15" ht="14.25" x14ac:dyDescent="0.25">
      <c r="K26" s="47"/>
    </row>
    <row r="27" spans="2:15" ht="14.25" x14ac:dyDescent="0.25">
      <c r="K27" s="47"/>
    </row>
    <row r="28" spans="2:15" x14ac:dyDescent="0.2">
      <c r="L28" s="39"/>
      <c r="M28" s="39"/>
      <c r="N28" s="39"/>
      <c r="O28" s="39"/>
    </row>
    <row r="29" spans="2:15" x14ac:dyDescent="0.2"/>
    <row r="30" spans="2:15" ht="12.75" customHeight="1" x14ac:dyDescent="0.2"/>
    <row r="31" spans="2:15" ht="12.75" customHeight="1" x14ac:dyDescent="0.2"/>
  </sheetData>
  <hyperlinks>
    <hyperlink ref="B6" r:id="rId1" tooltip="Shapes for Dashboards"/>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
  <sheetViews>
    <sheetView showGridLines="0" workbookViewId="0">
      <selection activeCell="P3" sqref="P3"/>
    </sheetView>
  </sheetViews>
  <sheetFormatPr defaultRowHeight="14.25" x14ac:dyDescent="0.25"/>
  <sheetData>
    <row r="2" spans="2:2" x14ac:dyDescent="0.25">
      <c r="B2" t="str">
        <f>"Performance for "&amp;SelectedYear</f>
        <v>Performance for 2014</v>
      </c>
    </row>
  </sheetData>
  <pageMargins left="0.7" right="0.7" top="0.75" bottom="0.75" header="0.3" footer="0.3"/>
  <drawing r:id="rId1"/>
  <legacy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showGridLines="0" topLeftCell="G2" zoomScaleNormal="100" workbookViewId="0">
      <selection activeCell="Q20" sqref="Q20"/>
    </sheetView>
  </sheetViews>
  <sheetFormatPr defaultRowHeight="14.25" x14ac:dyDescent="0.25"/>
  <cols>
    <col min="1" max="1" width="12" style="22" bestFit="1" customWidth="1"/>
    <col min="2" max="2" width="27.5703125" style="22" bestFit="1" customWidth="1"/>
    <col min="3" max="3" width="9.7109375" style="6" bestFit="1" customWidth="1"/>
    <col min="4" max="4" width="8.85546875" style="5" bestFit="1" customWidth="1"/>
    <col min="5" max="5" width="15.28515625" style="5" bestFit="1" customWidth="1"/>
    <col min="6" max="6" width="10.140625" style="22" bestFit="1" customWidth="1"/>
    <col min="7" max="7" width="17.5703125" style="22" bestFit="1" customWidth="1"/>
    <col min="8" max="8" width="18.5703125" style="22" bestFit="1" customWidth="1"/>
    <col min="9" max="9" width="7.28515625" style="23" customWidth="1"/>
    <col min="10" max="11" width="13.42578125" style="23" customWidth="1"/>
    <col min="12" max="12" width="7.5703125" style="21" bestFit="1" customWidth="1"/>
    <col min="13" max="15" width="9.140625" style="22"/>
    <col min="16" max="16" width="12.140625" style="22" bestFit="1" customWidth="1"/>
    <col min="17" max="17" width="9" style="22" customWidth="1"/>
    <col min="18" max="18" width="12.5703125" style="22" customWidth="1"/>
    <col min="19" max="19" width="10.7109375" style="23" bestFit="1" customWidth="1"/>
    <col min="20" max="20" width="9.42578125" style="22" bestFit="1" customWidth="1"/>
    <col min="21" max="21" width="19.28515625" style="22" bestFit="1" customWidth="1"/>
    <col min="22" max="22" width="18.5703125" style="22" bestFit="1" customWidth="1"/>
    <col min="23" max="16384" width="9.140625" style="22"/>
  </cols>
  <sheetData>
    <row r="1" spans="1:22" x14ac:dyDescent="0.25">
      <c r="P1"/>
      <c r="Q1"/>
      <c r="R1"/>
      <c r="S1"/>
    </row>
    <row r="2" spans="1:22" x14ac:dyDescent="0.25">
      <c r="P2"/>
      <c r="Q2" s="7" t="s">
        <v>48</v>
      </c>
      <c r="R2" s="2"/>
      <c r="S2" s="8"/>
      <c r="T2" s="2"/>
      <c r="U2" s="2"/>
    </row>
    <row r="3" spans="1:22" x14ac:dyDescent="0.25">
      <c r="P3"/>
      <c r="Q3" s="2"/>
      <c r="R3" s="2"/>
      <c r="S3" s="8"/>
      <c r="T3" s="2"/>
      <c r="U3" s="2"/>
    </row>
    <row r="4" spans="1:22" s="2" customFormat="1" x14ac:dyDescent="0.25">
      <c r="A4" s="9" t="s">
        <v>0</v>
      </c>
      <c r="B4" s="9" t="s">
        <v>1</v>
      </c>
      <c r="C4" s="10" t="s">
        <v>2</v>
      </c>
      <c r="D4" s="11" t="s">
        <v>3</v>
      </c>
      <c r="E4" s="11" t="s">
        <v>4</v>
      </c>
      <c r="F4" s="12" t="s">
        <v>5</v>
      </c>
      <c r="G4" s="9" t="s">
        <v>6</v>
      </c>
      <c r="H4" s="9" t="s">
        <v>7</v>
      </c>
      <c r="I4" s="13" t="s">
        <v>8</v>
      </c>
      <c r="J4" s="13" t="s">
        <v>49</v>
      </c>
      <c r="K4" s="13" t="s">
        <v>50</v>
      </c>
      <c r="L4" s="14" t="s">
        <v>9</v>
      </c>
      <c r="M4" s="1"/>
      <c r="N4" s="1"/>
      <c r="O4" s="1"/>
      <c r="P4"/>
      <c r="Q4" s="29" t="s">
        <v>9</v>
      </c>
      <c r="R4" s="22" t="s">
        <v>43</v>
      </c>
      <c r="S4" s="8"/>
    </row>
    <row r="5" spans="1:22" s="2" customFormat="1" x14ac:dyDescent="0.25">
      <c r="A5" s="15" t="s">
        <v>10</v>
      </c>
      <c r="B5" s="15" t="s">
        <v>11</v>
      </c>
      <c r="C5" s="16">
        <v>50</v>
      </c>
      <c r="D5" s="17">
        <v>9228.095800000001</v>
      </c>
      <c r="E5" s="17">
        <v>5446</v>
      </c>
      <c r="F5" s="18">
        <v>41640</v>
      </c>
      <c r="G5" s="15" t="s">
        <v>12</v>
      </c>
      <c r="H5" s="15" t="s">
        <v>13</v>
      </c>
      <c r="I5" s="19">
        <f t="shared" ref="I5:I31" si="0">YEAR(F5)</f>
        <v>2014</v>
      </c>
      <c r="J5" s="26">
        <f>DATE($I5,1,1)</f>
        <v>41640</v>
      </c>
      <c r="K5" s="26">
        <f ca="1">DATE($I5,MONTH(TODAY()),DAY(TODAY()))</f>
        <v>41888</v>
      </c>
      <c r="L5" s="20" t="str">
        <f ca="1">IF(AND($F5&gt;=$J5,$F5&lt;=$K5),"YTD","Other")</f>
        <v>YTD</v>
      </c>
      <c r="M5" s="1"/>
      <c r="N5" s="1"/>
      <c r="O5" s="1"/>
      <c r="P5"/>
      <c r="S5" s="8"/>
    </row>
    <row r="6" spans="1:22" s="2" customFormat="1" x14ac:dyDescent="0.25">
      <c r="A6" s="15" t="s">
        <v>10</v>
      </c>
      <c r="B6" s="15" t="s">
        <v>11</v>
      </c>
      <c r="C6" s="16">
        <v>25</v>
      </c>
      <c r="D6" s="17">
        <v>4614.0479000000005</v>
      </c>
      <c r="E6" s="17">
        <v>2513</v>
      </c>
      <c r="F6" s="18">
        <v>41653</v>
      </c>
      <c r="G6" s="15" t="s">
        <v>12</v>
      </c>
      <c r="H6" s="15" t="s">
        <v>13</v>
      </c>
      <c r="I6" s="19">
        <f t="shared" si="0"/>
        <v>2014</v>
      </c>
      <c r="J6" s="26">
        <f t="shared" ref="J6:J31" si="1">DATE($I6,1,1)</f>
        <v>41640</v>
      </c>
      <c r="K6" s="26">
        <f t="shared" ref="K6:K31" ca="1" si="2">DATE($I6,MONTH(TODAY()),DAY(TODAY()))</f>
        <v>41888</v>
      </c>
      <c r="L6" s="20" t="str">
        <f t="shared" ref="L6:L31" ca="1" si="3">IF(AND($F6&gt;=$J6,$F6&lt;=$K6),"YTD","Other")</f>
        <v>YTD</v>
      </c>
      <c r="M6" s="1"/>
      <c r="N6" s="1"/>
      <c r="O6" s="1"/>
      <c r="P6"/>
      <c r="Q6" s="22"/>
      <c r="R6" s="30" t="s">
        <v>44</v>
      </c>
      <c r="S6" s="23" t="s">
        <v>47</v>
      </c>
      <c r="T6" s="30" t="s">
        <v>46</v>
      </c>
      <c r="U6" s="30" t="s">
        <v>45</v>
      </c>
    </row>
    <row r="7" spans="1:22" s="2" customFormat="1" x14ac:dyDescent="0.25">
      <c r="A7" s="15" t="s">
        <v>10</v>
      </c>
      <c r="B7" s="15" t="s">
        <v>11</v>
      </c>
      <c r="C7" s="16">
        <v>25</v>
      </c>
      <c r="D7" s="17">
        <v>222.05149999999998</v>
      </c>
      <c r="E7" s="17">
        <v>126</v>
      </c>
      <c r="F7" s="18">
        <v>41669</v>
      </c>
      <c r="G7" s="15" t="s">
        <v>12</v>
      </c>
      <c r="H7" s="15" t="s">
        <v>13</v>
      </c>
      <c r="I7" s="19">
        <f t="shared" si="0"/>
        <v>2014</v>
      </c>
      <c r="J7" s="26">
        <f t="shared" si="1"/>
        <v>41640</v>
      </c>
      <c r="K7" s="26">
        <f t="shared" ca="1" si="2"/>
        <v>41888</v>
      </c>
      <c r="L7" s="20" t="str">
        <f t="shared" ca="1" si="3"/>
        <v>YTD</v>
      </c>
      <c r="M7" s="1"/>
      <c r="N7" s="1"/>
      <c r="O7" s="1"/>
      <c r="P7"/>
      <c r="Q7" s="21">
        <v>2014</v>
      </c>
      <c r="R7" s="24">
        <v>60410.661299999992</v>
      </c>
      <c r="S7" s="31"/>
      <c r="T7" s="32">
        <v>26852.661299999992</v>
      </c>
      <c r="U7" s="25">
        <v>0.44450202534035155</v>
      </c>
    </row>
    <row r="8" spans="1:22" s="2" customFormat="1" x14ac:dyDescent="0.25">
      <c r="A8" s="15" t="s">
        <v>10</v>
      </c>
      <c r="B8" s="15" t="s">
        <v>11</v>
      </c>
      <c r="C8" s="16">
        <v>25</v>
      </c>
      <c r="D8" s="17">
        <v>4614.0479000000005</v>
      </c>
      <c r="E8" s="17">
        <v>2450</v>
      </c>
      <c r="F8" s="18">
        <v>41655</v>
      </c>
      <c r="G8" s="15" t="s">
        <v>14</v>
      </c>
      <c r="H8" s="15" t="s">
        <v>15</v>
      </c>
      <c r="I8" s="19">
        <f t="shared" si="0"/>
        <v>2014</v>
      </c>
      <c r="J8" s="26">
        <f t="shared" si="1"/>
        <v>41640</v>
      </c>
      <c r="K8" s="26">
        <f t="shared" ca="1" si="2"/>
        <v>41888</v>
      </c>
      <c r="L8" s="20" t="str">
        <f t="shared" ca="1" si="3"/>
        <v>YTD</v>
      </c>
      <c r="M8" s="1"/>
      <c r="N8" s="1"/>
      <c r="O8" s="1"/>
      <c r="P8" s="1"/>
      <c r="Q8" s="21">
        <v>2015</v>
      </c>
      <c r="R8" s="24">
        <v>84388.613100000002</v>
      </c>
      <c r="S8" s="31">
        <v>0.39691589669785676</v>
      </c>
      <c r="T8" s="32">
        <v>39476.613100000002</v>
      </c>
      <c r="U8" s="25">
        <v>0.46779549574088214</v>
      </c>
    </row>
    <row r="9" spans="1:22" s="2" customFormat="1" x14ac:dyDescent="0.25">
      <c r="A9" s="15" t="s">
        <v>19</v>
      </c>
      <c r="B9" s="15" t="s">
        <v>20</v>
      </c>
      <c r="C9" s="16">
        <v>50</v>
      </c>
      <c r="D9" s="17">
        <v>634.48879999999997</v>
      </c>
      <c r="E9" s="17">
        <v>378</v>
      </c>
      <c r="F9" s="18">
        <v>41812</v>
      </c>
      <c r="G9" s="15" t="s">
        <v>17</v>
      </c>
      <c r="H9" s="15" t="s">
        <v>18</v>
      </c>
      <c r="I9" s="19">
        <f t="shared" si="0"/>
        <v>2014</v>
      </c>
      <c r="J9" s="26">
        <f t="shared" si="1"/>
        <v>41640</v>
      </c>
      <c r="K9" s="26">
        <f t="shared" ca="1" si="2"/>
        <v>41888</v>
      </c>
      <c r="L9" s="20" t="str">
        <f t="shared" ca="1" si="3"/>
        <v>YTD</v>
      </c>
      <c r="M9" s="1"/>
      <c r="N9" s="1"/>
      <c r="O9" s="1"/>
      <c r="P9" s="1"/>
      <c r="Q9" s="21">
        <v>2016</v>
      </c>
      <c r="R9" s="24">
        <v>81937.284</v>
      </c>
      <c r="S9" s="31">
        <v>-2.9048102699533552E-2</v>
      </c>
      <c r="T9" s="32">
        <v>35800.284</v>
      </c>
      <c r="U9" s="25">
        <v>0.43692300076726975</v>
      </c>
    </row>
    <row r="10" spans="1:22" s="2" customFormat="1" x14ac:dyDescent="0.25">
      <c r="A10" s="15" t="s">
        <v>19</v>
      </c>
      <c r="B10" s="15" t="s">
        <v>20</v>
      </c>
      <c r="C10" s="16">
        <v>200</v>
      </c>
      <c r="D10" s="17">
        <v>456.41199999999998</v>
      </c>
      <c r="E10" s="17">
        <v>245</v>
      </c>
      <c r="F10" s="18">
        <v>41799</v>
      </c>
      <c r="G10" s="15" t="s">
        <v>12</v>
      </c>
      <c r="H10" s="15" t="s">
        <v>16</v>
      </c>
      <c r="I10" s="19">
        <f t="shared" si="0"/>
        <v>2014</v>
      </c>
      <c r="J10" s="26">
        <f t="shared" si="1"/>
        <v>41640</v>
      </c>
      <c r="K10" s="26">
        <f t="shared" ca="1" si="2"/>
        <v>41888</v>
      </c>
      <c r="L10" s="20" t="str">
        <f t="shared" ca="1" si="3"/>
        <v>YTD</v>
      </c>
      <c r="M10" s="1"/>
      <c r="N10" s="1"/>
      <c r="O10" s="1"/>
      <c r="P10" s="1"/>
      <c r="Q10"/>
      <c r="R10"/>
      <c r="S10"/>
      <c r="T10"/>
      <c r="U10"/>
    </row>
    <row r="11" spans="1:22" s="2" customFormat="1" x14ac:dyDescent="0.25">
      <c r="A11" s="15" t="s">
        <v>19</v>
      </c>
      <c r="B11" s="15" t="s">
        <v>20</v>
      </c>
      <c r="C11" s="16">
        <v>50</v>
      </c>
      <c r="D11" s="17">
        <v>9228.095800000001</v>
      </c>
      <c r="E11" s="17">
        <v>4970</v>
      </c>
      <c r="F11" s="18">
        <v>41797</v>
      </c>
      <c r="G11" s="15" t="s">
        <v>12</v>
      </c>
      <c r="H11" s="15" t="s">
        <v>16</v>
      </c>
      <c r="I11" s="19">
        <f t="shared" si="0"/>
        <v>2014</v>
      </c>
      <c r="J11" s="26">
        <f t="shared" si="1"/>
        <v>41640</v>
      </c>
      <c r="K11" s="26">
        <f t="shared" ca="1" si="2"/>
        <v>41888</v>
      </c>
      <c r="L11" s="20" t="str">
        <f t="shared" ca="1" si="3"/>
        <v>YTD</v>
      </c>
      <c r="M11" s="1"/>
      <c r="N11" s="1"/>
      <c r="O11" s="1"/>
      <c r="P11" s="1"/>
    </row>
    <row r="12" spans="1:22" s="2" customFormat="1" x14ac:dyDescent="0.25">
      <c r="A12" s="15" t="s">
        <v>21</v>
      </c>
      <c r="B12" s="15" t="s">
        <v>22</v>
      </c>
      <c r="C12" s="16">
        <v>25</v>
      </c>
      <c r="D12" s="17">
        <v>7948.5439000000006</v>
      </c>
      <c r="E12" s="17">
        <v>4277</v>
      </c>
      <c r="F12" s="18">
        <v>41803</v>
      </c>
      <c r="G12" s="15" t="s">
        <v>12</v>
      </c>
      <c r="H12" s="15" t="s">
        <v>16</v>
      </c>
      <c r="I12" s="19">
        <f t="shared" si="0"/>
        <v>2014</v>
      </c>
      <c r="J12" s="26">
        <f t="shared" si="1"/>
        <v>41640</v>
      </c>
      <c r="K12" s="26">
        <f t="shared" ca="1" si="2"/>
        <v>41888</v>
      </c>
      <c r="L12" s="20" t="str">
        <f t="shared" ca="1" si="3"/>
        <v>YTD</v>
      </c>
      <c r="M12" s="1"/>
      <c r="N12" s="1"/>
      <c r="O12" s="1"/>
      <c r="P12" s="1"/>
      <c r="Q12" s="4" t="s">
        <v>8</v>
      </c>
      <c r="R12" s="3">
        <v>2014</v>
      </c>
      <c r="S12" s="23"/>
    </row>
    <row r="13" spans="1:22" s="2" customFormat="1" x14ac:dyDescent="0.25">
      <c r="A13" s="15" t="s">
        <v>21</v>
      </c>
      <c r="B13" s="15" t="s">
        <v>22</v>
      </c>
      <c r="C13" s="16">
        <v>25</v>
      </c>
      <c r="D13" s="17">
        <v>4614.0479000000005</v>
      </c>
      <c r="E13" s="17">
        <v>2464</v>
      </c>
      <c r="F13" s="18">
        <v>41810</v>
      </c>
      <c r="G13" s="15" t="s">
        <v>12</v>
      </c>
      <c r="H13" s="15" t="s">
        <v>16</v>
      </c>
      <c r="I13" s="19">
        <f t="shared" si="0"/>
        <v>2014</v>
      </c>
      <c r="J13" s="26">
        <f t="shared" si="1"/>
        <v>41640</v>
      </c>
      <c r="K13" s="26">
        <f t="shared" ca="1" si="2"/>
        <v>41888</v>
      </c>
      <c r="L13" s="20" t="str">
        <f t="shared" ca="1" si="3"/>
        <v>YTD</v>
      </c>
      <c r="M13" s="1"/>
      <c r="N13" s="1"/>
      <c r="O13" s="1"/>
      <c r="P13" s="1"/>
    </row>
    <row r="14" spans="1:22" s="2" customFormat="1" x14ac:dyDescent="0.25">
      <c r="A14" s="15" t="s">
        <v>21</v>
      </c>
      <c r="B14" s="15" t="s">
        <v>22</v>
      </c>
      <c r="C14" s="16">
        <v>50</v>
      </c>
      <c r="D14" s="17">
        <v>9228.095800000001</v>
      </c>
      <c r="E14" s="17">
        <v>5131</v>
      </c>
      <c r="F14" s="18">
        <v>41818</v>
      </c>
      <c r="G14" s="15" t="s">
        <v>12</v>
      </c>
      <c r="H14" s="15" t="s">
        <v>16</v>
      </c>
      <c r="I14" s="19">
        <f t="shared" si="0"/>
        <v>2014</v>
      </c>
      <c r="J14" s="26">
        <f t="shared" si="1"/>
        <v>41640</v>
      </c>
      <c r="K14" s="26">
        <f t="shared" ca="1" si="2"/>
        <v>41888</v>
      </c>
      <c r="L14" s="20" t="str">
        <f t="shared" ca="1" si="3"/>
        <v>YTD</v>
      </c>
      <c r="M14" s="1"/>
      <c r="N14" s="1"/>
      <c r="O14" s="1"/>
      <c r="P14" s="1"/>
      <c r="Q14"/>
      <c r="R14"/>
      <c r="S14"/>
      <c r="V14"/>
    </row>
    <row r="15" spans="1:22" s="2" customFormat="1" x14ac:dyDescent="0.25">
      <c r="A15" s="15" t="s">
        <v>21</v>
      </c>
      <c r="B15" s="15" t="s">
        <v>22</v>
      </c>
      <c r="C15" s="16">
        <v>25</v>
      </c>
      <c r="D15" s="17">
        <v>9622.7340000000004</v>
      </c>
      <c r="E15" s="17">
        <v>5558</v>
      </c>
      <c r="F15" s="18">
        <v>41808</v>
      </c>
      <c r="G15" s="15" t="s">
        <v>12</v>
      </c>
      <c r="H15" s="15" t="s">
        <v>16</v>
      </c>
      <c r="I15" s="19">
        <f t="shared" si="0"/>
        <v>2014</v>
      </c>
      <c r="J15" s="26">
        <f t="shared" si="1"/>
        <v>41640</v>
      </c>
      <c r="K15" s="26">
        <f t="shared" ca="1" si="2"/>
        <v>41888</v>
      </c>
      <c r="L15" s="20" t="str">
        <f t="shared" ca="1" si="3"/>
        <v>YTD</v>
      </c>
      <c r="M15" s="1"/>
      <c r="N15" s="1"/>
      <c r="O15" s="1"/>
      <c r="P15" s="1"/>
      <c r="Q15"/>
      <c r="R15"/>
      <c r="S15"/>
      <c r="V15"/>
    </row>
    <row r="16" spans="1:22" s="2" customFormat="1" x14ac:dyDescent="0.25">
      <c r="A16" s="15" t="s">
        <v>23</v>
      </c>
      <c r="B16" s="15" t="s">
        <v>24</v>
      </c>
      <c r="C16" s="16">
        <v>25</v>
      </c>
      <c r="D16" s="17">
        <v>8186.9997000000003</v>
      </c>
      <c r="E16" s="17">
        <v>4340</v>
      </c>
      <c r="F16" s="18">
        <v>42111</v>
      </c>
      <c r="G16" s="15" t="s">
        <v>25</v>
      </c>
      <c r="H16" s="15" t="s">
        <v>26</v>
      </c>
      <c r="I16" s="19">
        <f t="shared" si="0"/>
        <v>2015</v>
      </c>
      <c r="J16" s="26">
        <f t="shared" si="1"/>
        <v>42005</v>
      </c>
      <c r="K16" s="26">
        <f t="shared" ca="1" si="2"/>
        <v>42253</v>
      </c>
      <c r="L16" s="20" t="str">
        <f t="shared" ca="1" si="3"/>
        <v>YTD</v>
      </c>
      <c r="M16" s="1"/>
      <c r="N16" s="1"/>
      <c r="O16" s="1"/>
      <c r="P16" s="1"/>
      <c r="Q16" s="37" t="s">
        <v>8</v>
      </c>
      <c r="R16" s="27" t="s">
        <v>44</v>
      </c>
      <c r="S16" s="28" t="s">
        <v>47</v>
      </c>
      <c r="T16" s="27" t="s">
        <v>46</v>
      </c>
      <c r="U16" s="27" t="s">
        <v>45</v>
      </c>
      <c r="V16"/>
    </row>
    <row r="17" spans="1:24" s="2" customFormat="1" ht="20.25" x14ac:dyDescent="0.35">
      <c r="A17" s="15" t="s">
        <v>23</v>
      </c>
      <c r="B17" s="15" t="s">
        <v>24</v>
      </c>
      <c r="C17" s="16">
        <v>75</v>
      </c>
      <c r="D17" s="17">
        <v>21383.802</v>
      </c>
      <c r="E17" s="17">
        <v>11641</v>
      </c>
      <c r="F17" s="18">
        <v>42111</v>
      </c>
      <c r="G17" s="15" t="s">
        <v>14</v>
      </c>
      <c r="H17" s="15" t="s">
        <v>27</v>
      </c>
      <c r="I17" s="19">
        <f t="shared" si="0"/>
        <v>2015</v>
      </c>
      <c r="J17" s="26">
        <f t="shared" si="1"/>
        <v>42005</v>
      </c>
      <c r="K17" s="26">
        <f t="shared" ca="1" si="2"/>
        <v>42253</v>
      </c>
      <c r="L17" s="20" t="str">
        <f t="shared" ca="1" si="3"/>
        <v>YTD</v>
      </c>
      <c r="M17" s="1"/>
      <c r="N17" s="1"/>
      <c r="O17" s="1"/>
      <c r="P17" s="1" t="s">
        <v>51</v>
      </c>
      <c r="Q17">
        <f>SelectedYear</f>
        <v>2014</v>
      </c>
      <c r="R17" s="33">
        <f t="shared" ref="R17:U18" si="4">IFERROR(VLOOKUP($Q17,$Q$6:$U$9,MATCH(R$16,$Q$6:$U$6,0),FALSE),"")</f>
        <v>60410.661299999992</v>
      </c>
      <c r="S17" s="38">
        <f t="shared" si="4"/>
        <v>0</v>
      </c>
      <c r="T17" s="35">
        <f t="shared" si="4"/>
        <v>26852.661299999992</v>
      </c>
      <c r="U17" s="36">
        <f t="shared" si="4"/>
        <v>0.44450202534035155</v>
      </c>
      <c r="V17"/>
    </row>
    <row r="18" spans="1:24" s="2" customFormat="1" x14ac:dyDescent="0.25">
      <c r="A18" s="15" t="s">
        <v>23</v>
      </c>
      <c r="B18" s="15" t="s">
        <v>24</v>
      </c>
      <c r="C18" s="16">
        <v>100</v>
      </c>
      <c r="D18" s="17">
        <v>54096.191600000006</v>
      </c>
      <c r="E18" s="17">
        <v>28511</v>
      </c>
      <c r="F18" s="18">
        <v>42108</v>
      </c>
      <c r="G18" s="15" t="s">
        <v>14</v>
      </c>
      <c r="H18" s="15" t="s">
        <v>28</v>
      </c>
      <c r="I18" s="19">
        <f t="shared" si="0"/>
        <v>2015</v>
      </c>
      <c r="J18" s="26">
        <f t="shared" si="1"/>
        <v>42005</v>
      </c>
      <c r="K18" s="26">
        <f t="shared" ca="1" si="2"/>
        <v>42253</v>
      </c>
      <c r="L18" s="20" t="str">
        <f t="shared" ca="1" si="3"/>
        <v>YTD</v>
      </c>
      <c r="M18" s="1"/>
      <c r="N18" s="1"/>
      <c r="O18" s="1"/>
      <c r="P18" s="1" t="s">
        <v>52</v>
      </c>
      <c r="Q18">
        <f>SelectedYear-1</f>
        <v>2013</v>
      </c>
      <c r="R18" s="33" t="str">
        <f t="shared" si="4"/>
        <v/>
      </c>
      <c r="S18" s="34" t="str">
        <f t="shared" si="4"/>
        <v/>
      </c>
      <c r="T18" s="35" t="str">
        <f t="shared" si="4"/>
        <v/>
      </c>
      <c r="U18" s="36" t="str">
        <f t="shared" si="4"/>
        <v/>
      </c>
      <c r="V18"/>
    </row>
    <row r="19" spans="1:24" s="2" customFormat="1" x14ac:dyDescent="0.25">
      <c r="A19" s="15" t="s">
        <v>23</v>
      </c>
      <c r="B19" s="15" t="s">
        <v>24</v>
      </c>
      <c r="C19" s="16">
        <v>25</v>
      </c>
      <c r="D19" s="17">
        <v>721.61979999999994</v>
      </c>
      <c r="E19" s="17">
        <v>420</v>
      </c>
      <c r="F19" s="18">
        <v>42118</v>
      </c>
      <c r="G19" s="15" t="s">
        <v>17</v>
      </c>
      <c r="H19" s="15" t="s">
        <v>18</v>
      </c>
      <c r="I19" s="19">
        <f t="shared" si="0"/>
        <v>2015</v>
      </c>
      <c r="J19" s="26">
        <f t="shared" si="1"/>
        <v>42005</v>
      </c>
      <c r="K19" s="26">
        <f t="shared" ca="1" si="2"/>
        <v>42253</v>
      </c>
      <c r="L19" s="20" t="str">
        <f t="shared" ca="1" si="3"/>
        <v>YTD</v>
      </c>
      <c r="M19" s="1"/>
      <c r="N19" s="1"/>
      <c r="O19" s="1"/>
      <c r="P19" s="1"/>
      <c r="Q19"/>
      <c r="R19"/>
      <c r="S19"/>
    </row>
    <row r="20" spans="1:24" s="2" customFormat="1" x14ac:dyDescent="0.25">
      <c r="A20" s="15" t="s">
        <v>29</v>
      </c>
      <c r="B20" s="15" t="s">
        <v>30</v>
      </c>
      <c r="C20" s="16">
        <v>25</v>
      </c>
      <c r="D20" s="17">
        <v>317.24439999999998</v>
      </c>
      <c r="E20" s="17">
        <v>175</v>
      </c>
      <c r="F20" s="18">
        <v>41991</v>
      </c>
      <c r="G20" s="15" t="s">
        <v>12</v>
      </c>
      <c r="H20" s="15" t="s">
        <v>16</v>
      </c>
      <c r="I20" s="19">
        <f t="shared" si="0"/>
        <v>2014</v>
      </c>
      <c r="J20" s="26">
        <f t="shared" si="1"/>
        <v>41640</v>
      </c>
      <c r="K20" s="26">
        <f t="shared" ca="1" si="2"/>
        <v>41888</v>
      </c>
      <c r="L20" s="20" t="str">
        <f t="shared" ca="1" si="3"/>
        <v>Other</v>
      </c>
      <c r="M20" s="1"/>
      <c r="N20" s="1"/>
      <c r="O20" s="1"/>
      <c r="P20" s="1"/>
      <c r="Q20"/>
      <c r="R20"/>
      <c r="S20"/>
    </row>
    <row r="21" spans="1:24" s="2" customFormat="1" x14ac:dyDescent="0.25">
      <c r="A21" s="15" t="s">
        <v>29</v>
      </c>
      <c r="B21" s="15" t="s">
        <v>30</v>
      </c>
      <c r="C21" s="16">
        <v>25</v>
      </c>
      <c r="D21" s="17">
        <v>13671.369799999999</v>
      </c>
      <c r="E21" s="17">
        <v>8190</v>
      </c>
      <c r="F21" s="18">
        <v>41996</v>
      </c>
      <c r="G21" s="15" t="s">
        <v>14</v>
      </c>
      <c r="H21" s="15" t="s">
        <v>31</v>
      </c>
      <c r="I21" s="19">
        <f t="shared" si="0"/>
        <v>2014</v>
      </c>
      <c r="J21" s="26">
        <f t="shared" si="1"/>
        <v>41640</v>
      </c>
      <c r="K21" s="26">
        <f t="shared" ca="1" si="2"/>
        <v>41888</v>
      </c>
      <c r="L21" s="20" t="str">
        <f t="shared" ca="1" si="3"/>
        <v>Other</v>
      </c>
      <c r="M21" s="1"/>
      <c r="N21" s="1"/>
      <c r="O21"/>
      <c r="P21"/>
      <c r="Q21"/>
      <c r="R21"/>
      <c r="S21"/>
      <c r="T21"/>
      <c r="U21"/>
      <c r="V21"/>
      <c r="W21"/>
      <c r="X21"/>
    </row>
    <row r="22" spans="1:24" s="2" customFormat="1" x14ac:dyDescent="0.25">
      <c r="A22" s="15" t="s">
        <v>29</v>
      </c>
      <c r="B22" s="15" t="s">
        <v>30</v>
      </c>
      <c r="C22" s="16">
        <v>75</v>
      </c>
      <c r="D22" s="17">
        <v>24292.801499999998</v>
      </c>
      <c r="E22" s="17">
        <v>14000</v>
      </c>
      <c r="F22" s="18">
        <v>41985</v>
      </c>
      <c r="G22" s="15" t="s">
        <v>14</v>
      </c>
      <c r="H22" s="15" t="s">
        <v>32</v>
      </c>
      <c r="I22" s="19">
        <f t="shared" si="0"/>
        <v>2014</v>
      </c>
      <c r="J22" s="26">
        <f t="shared" si="1"/>
        <v>41640</v>
      </c>
      <c r="K22" s="26">
        <f t="shared" ca="1" si="2"/>
        <v>41888</v>
      </c>
      <c r="L22" s="20" t="str">
        <f t="shared" ca="1" si="3"/>
        <v>Other</v>
      </c>
      <c r="M22" s="1"/>
      <c r="N22" s="1"/>
      <c r="O22"/>
      <c r="P22"/>
      <c r="Q22"/>
      <c r="R22"/>
      <c r="S22"/>
      <c r="T22"/>
      <c r="U22"/>
      <c r="V22"/>
      <c r="W22"/>
      <c r="X22"/>
    </row>
    <row r="23" spans="1:24" s="2" customFormat="1" x14ac:dyDescent="0.25">
      <c r="A23" s="15" t="s">
        <v>29</v>
      </c>
      <c r="B23" s="15" t="s">
        <v>30</v>
      </c>
      <c r="C23" s="16">
        <v>50</v>
      </c>
      <c r="D23" s="17">
        <v>634.48879999999997</v>
      </c>
      <c r="E23" s="17">
        <v>378</v>
      </c>
      <c r="F23" s="18">
        <v>41986</v>
      </c>
      <c r="G23" s="15" t="s">
        <v>14</v>
      </c>
      <c r="H23" s="15" t="s">
        <v>33</v>
      </c>
      <c r="I23" s="19">
        <f t="shared" si="0"/>
        <v>2014</v>
      </c>
      <c r="J23" s="26">
        <f t="shared" si="1"/>
        <v>41640</v>
      </c>
      <c r="K23" s="26">
        <f t="shared" ca="1" si="2"/>
        <v>41888</v>
      </c>
      <c r="L23" s="20" t="str">
        <f t="shared" ca="1" si="3"/>
        <v>Other</v>
      </c>
      <c r="M23" s="1"/>
      <c r="N23" s="1"/>
      <c r="O23"/>
      <c r="P23"/>
      <c r="Q23"/>
      <c r="R23"/>
      <c r="S23"/>
      <c r="T23"/>
      <c r="U23"/>
      <c r="V23"/>
      <c r="W23"/>
      <c r="X23"/>
    </row>
    <row r="24" spans="1:24" s="2" customFormat="1" x14ac:dyDescent="0.25">
      <c r="A24" s="15" t="s">
        <v>34</v>
      </c>
      <c r="B24" s="15" t="s">
        <v>35</v>
      </c>
      <c r="C24" s="16">
        <v>125</v>
      </c>
      <c r="D24" s="17">
        <v>12014.97</v>
      </c>
      <c r="E24" s="17">
        <v>6475</v>
      </c>
      <c r="F24" s="18">
        <v>42352</v>
      </c>
      <c r="G24" s="15" t="s">
        <v>14</v>
      </c>
      <c r="H24" s="15" t="s">
        <v>28</v>
      </c>
      <c r="I24" s="19">
        <f t="shared" si="0"/>
        <v>2015</v>
      </c>
      <c r="J24" s="26">
        <f t="shared" si="1"/>
        <v>42005</v>
      </c>
      <c r="K24" s="26">
        <f t="shared" ca="1" si="2"/>
        <v>42253</v>
      </c>
      <c r="L24" s="20" t="str">
        <f t="shared" ca="1" si="3"/>
        <v>Other</v>
      </c>
      <c r="M24" s="1"/>
      <c r="N24" s="1"/>
      <c r="O24"/>
      <c r="P24"/>
      <c r="Q24"/>
      <c r="R24"/>
      <c r="S24"/>
      <c r="T24"/>
      <c r="U24"/>
      <c r="V24"/>
      <c r="W24"/>
      <c r="X24"/>
    </row>
    <row r="25" spans="1:24" s="2" customFormat="1" x14ac:dyDescent="0.25">
      <c r="A25" s="15" t="s">
        <v>34</v>
      </c>
      <c r="B25" s="15" t="s">
        <v>35</v>
      </c>
      <c r="C25" s="16">
        <v>125</v>
      </c>
      <c r="D25" s="17">
        <v>2095.5</v>
      </c>
      <c r="E25" s="17">
        <v>1127</v>
      </c>
      <c r="F25" s="18">
        <v>42365</v>
      </c>
      <c r="G25" s="15" t="s">
        <v>25</v>
      </c>
      <c r="H25" s="15" t="s">
        <v>26</v>
      </c>
      <c r="I25" s="19">
        <f t="shared" si="0"/>
        <v>2015</v>
      </c>
      <c r="J25" s="26">
        <f t="shared" si="1"/>
        <v>42005</v>
      </c>
      <c r="K25" s="26">
        <f t="shared" ca="1" si="2"/>
        <v>42253</v>
      </c>
      <c r="L25" s="20" t="str">
        <f t="shared" ca="1" si="3"/>
        <v>Other</v>
      </c>
      <c r="M25" s="1"/>
      <c r="N25" s="1"/>
      <c r="O25"/>
      <c r="P25"/>
      <c r="Q25"/>
      <c r="R25"/>
      <c r="S25"/>
      <c r="T25"/>
      <c r="U25"/>
      <c r="V25"/>
      <c r="W25"/>
      <c r="X25"/>
    </row>
    <row r="26" spans="1:24" s="2" customFormat="1" x14ac:dyDescent="0.25">
      <c r="A26" s="15" t="s">
        <v>37</v>
      </c>
      <c r="B26" s="15" t="s">
        <v>38</v>
      </c>
      <c r="C26" s="16">
        <v>25</v>
      </c>
      <c r="D26" s="17">
        <v>16126.11</v>
      </c>
      <c r="E26" s="17">
        <v>9058</v>
      </c>
      <c r="F26" s="18">
        <v>42444</v>
      </c>
      <c r="G26" s="15" t="s">
        <v>14</v>
      </c>
      <c r="H26" s="15" t="s">
        <v>39</v>
      </c>
      <c r="I26" s="19">
        <f t="shared" si="0"/>
        <v>2016</v>
      </c>
      <c r="J26" s="26">
        <f t="shared" si="1"/>
        <v>42370</v>
      </c>
      <c r="K26" s="26">
        <f t="shared" ca="1" si="2"/>
        <v>42619</v>
      </c>
      <c r="L26" s="20" t="str">
        <f t="shared" ca="1" si="3"/>
        <v>YTD</v>
      </c>
      <c r="M26" s="1"/>
      <c r="N26" s="1"/>
      <c r="O26"/>
      <c r="P26"/>
      <c r="Q26"/>
      <c r="R26"/>
      <c r="S26"/>
      <c r="T26"/>
      <c r="U26"/>
      <c r="V26"/>
      <c r="W26"/>
      <c r="X26"/>
    </row>
    <row r="27" spans="1:24" s="2" customFormat="1" x14ac:dyDescent="0.25">
      <c r="A27" s="15" t="s">
        <v>37</v>
      </c>
      <c r="B27" s="15" t="s">
        <v>38</v>
      </c>
      <c r="C27" s="16">
        <v>50</v>
      </c>
      <c r="D27" s="17">
        <v>31469.724000000002</v>
      </c>
      <c r="E27" s="17">
        <v>18592</v>
      </c>
      <c r="F27" s="18">
        <v>42430</v>
      </c>
      <c r="G27" s="15" t="s">
        <v>25</v>
      </c>
      <c r="H27" s="15" t="s">
        <v>40</v>
      </c>
      <c r="I27" s="19">
        <f t="shared" si="0"/>
        <v>2016</v>
      </c>
      <c r="J27" s="26">
        <f t="shared" si="1"/>
        <v>42370</v>
      </c>
      <c r="K27" s="26">
        <f t="shared" ca="1" si="2"/>
        <v>42619</v>
      </c>
      <c r="L27" s="20" t="str">
        <f t="shared" ca="1" si="3"/>
        <v>YTD</v>
      </c>
      <c r="M27" s="1"/>
      <c r="N27" s="1"/>
      <c r="O27"/>
      <c r="P27"/>
      <c r="Q27"/>
      <c r="R27"/>
      <c r="S27"/>
      <c r="T27"/>
      <c r="U27"/>
      <c r="V27"/>
      <c r="W27"/>
      <c r="X27"/>
    </row>
    <row r="28" spans="1:24" s="2" customFormat="1" x14ac:dyDescent="0.25">
      <c r="A28" s="15" t="s">
        <v>37</v>
      </c>
      <c r="B28" s="15" t="s">
        <v>38</v>
      </c>
      <c r="C28" s="16">
        <v>25</v>
      </c>
      <c r="D28" s="17">
        <v>15734.862000000001</v>
      </c>
      <c r="E28" s="17">
        <v>8582</v>
      </c>
      <c r="F28" s="18">
        <v>42438</v>
      </c>
      <c r="G28" s="15" t="s">
        <v>14</v>
      </c>
      <c r="H28" s="15" t="s">
        <v>28</v>
      </c>
      <c r="I28" s="19">
        <f t="shared" si="0"/>
        <v>2016</v>
      </c>
      <c r="J28" s="26">
        <f t="shared" si="1"/>
        <v>42370</v>
      </c>
      <c r="K28" s="26">
        <f t="shared" ca="1" si="2"/>
        <v>42619</v>
      </c>
      <c r="L28" s="20" t="str">
        <f t="shared" ca="1" si="3"/>
        <v>YTD</v>
      </c>
      <c r="M28" s="1"/>
      <c r="N28" s="1"/>
      <c r="O28"/>
      <c r="P28"/>
      <c r="Q28"/>
      <c r="R28"/>
      <c r="S28"/>
      <c r="T28"/>
      <c r="U28"/>
      <c r="V28"/>
      <c r="W28"/>
      <c r="X28"/>
    </row>
    <row r="29" spans="1:24" s="2" customFormat="1" x14ac:dyDescent="0.25">
      <c r="A29" s="15" t="s">
        <v>37</v>
      </c>
      <c r="B29" s="15" t="s">
        <v>38</v>
      </c>
      <c r="C29" s="16">
        <v>25</v>
      </c>
      <c r="D29" s="17">
        <v>3728.9340000000002</v>
      </c>
      <c r="E29" s="17">
        <v>2044</v>
      </c>
      <c r="F29" s="18">
        <v>42441</v>
      </c>
      <c r="G29" s="15" t="s">
        <v>17</v>
      </c>
      <c r="H29" s="15" t="s">
        <v>36</v>
      </c>
      <c r="I29" s="19">
        <f t="shared" si="0"/>
        <v>2016</v>
      </c>
      <c r="J29" s="26">
        <f t="shared" si="1"/>
        <v>42370</v>
      </c>
      <c r="K29" s="26">
        <f t="shared" ca="1" si="2"/>
        <v>42619</v>
      </c>
      <c r="L29" s="20" t="str">
        <f t="shared" ca="1" si="3"/>
        <v>YTD</v>
      </c>
      <c r="M29" s="1"/>
      <c r="N29" s="1"/>
      <c r="O29"/>
      <c r="P29"/>
      <c r="Q29"/>
      <c r="R29"/>
      <c r="S29"/>
      <c r="T29"/>
      <c r="U29"/>
      <c r="V29"/>
      <c r="W29"/>
      <c r="X29"/>
    </row>
    <row r="30" spans="1:24" s="2" customFormat="1" x14ac:dyDescent="0.25">
      <c r="A30" s="15" t="s">
        <v>37</v>
      </c>
      <c r="B30" s="15" t="s">
        <v>38</v>
      </c>
      <c r="C30" s="16">
        <v>25</v>
      </c>
      <c r="D30" s="17">
        <v>5078.634</v>
      </c>
      <c r="E30" s="17">
        <v>2660</v>
      </c>
      <c r="F30" s="18">
        <v>42455</v>
      </c>
      <c r="G30" s="15" t="s">
        <v>17</v>
      </c>
      <c r="H30" s="15" t="s">
        <v>41</v>
      </c>
      <c r="I30" s="19">
        <f t="shared" si="0"/>
        <v>2016</v>
      </c>
      <c r="J30" s="26">
        <f t="shared" si="1"/>
        <v>42370</v>
      </c>
      <c r="K30" s="26">
        <f t="shared" ca="1" si="2"/>
        <v>42619</v>
      </c>
      <c r="L30" s="20" t="str">
        <f t="shared" ca="1" si="3"/>
        <v>YTD</v>
      </c>
      <c r="M30" s="1"/>
      <c r="N30" s="1"/>
      <c r="O30"/>
      <c r="P30"/>
      <c r="Q30"/>
      <c r="R30"/>
      <c r="S30"/>
      <c r="T30"/>
      <c r="U30"/>
      <c r="V30"/>
      <c r="W30"/>
      <c r="X30"/>
    </row>
    <row r="31" spans="1:24" s="2" customFormat="1" x14ac:dyDescent="0.25">
      <c r="A31" s="15" t="s">
        <v>37</v>
      </c>
      <c r="B31" s="15" t="s">
        <v>38</v>
      </c>
      <c r="C31" s="16">
        <v>50</v>
      </c>
      <c r="D31" s="17">
        <v>9799.02</v>
      </c>
      <c r="E31" s="17">
        <v>5201</v>
      </c>
      <c r="F31" s="18">
        <v>42442</v>
      </c>
      <c r="G31" s="15" t="s">
        <v>17</v>
      </c>
      <c r="H31" s="15" t="s">
        <v>42</v>
      </c>
      <c r="I31" s="19">
        <f t="shared" si="0"/>
        <v>2016</v>
      </c>
      <c r="J31" s="26">
        <f t="shared" si="1"/>
        <v>42370</v>
      </c>
      <c r="K31" s="26">
        <f t="shared" ca="1" si="2"/>
        <v>42619</v>
      </c>
      <c r="L31" s="20" t="str">
        <f t="shared" ca="1" si="3"/>
        <v>YTD</v>
      </c>
      <c r="M31" s="1"/>
      <c r="N31" s="1"/>
      <c r="O31" s="1"/>
      <c r="P31" s="1"/>
      <c r="Q31"/>
      <c r="R31"/>
      <c r="S31"/>
    </row>
  </sheetData>
  <conditionalFormatting sqref="S17:S18">
    <cfRule type="cellIs" dxfId="21" priority="2" operator="greaterThan">
      <formula>0</formula>
    </cfRule>
    <cfRule type="cellIs" dxfId="20" priority="1" operator="lessThan">
      <formula>0</formula>
    </cfRule>
  </conditionalFormatting>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Start here</vt:lpstr>
      <vt:lpstr>DASHBOARD</vt:lpstr>
      <vt:lpstr>Analytics</vt:lpstr>
      <vt:lpstr>SelectedYear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Kiarie</dc:creator>
  <cp:lastModifiedBy>Windows User</cp:lastModifiedBy>
  <dcterms:created xsi:type="dcterms:W3CDTF">2016-05-18T15:12:20Z</dcterms:created>
  <dcterms:modified xsi:type="dcterms:W3CDTF">2018-09-05T22:37:26Z</dcterms:modified>
</cp:coreProperties>
</file>