
<file path=[Content_Types].xml><?xml version="1.0" encoding="utf-8"?>
<Types xmlns="http://schemas.openxmlformats.org/package/2006/content-types">
  <Override PartName="/xl/slicers/slicer1.xml" ContentType="application/vnd.ms-excel.slicer+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4.xml" ContentType="application/vnd.openxmlformats-officedocument.spreadsheetml.pivotTable+xml"/>
  <Override PartName="/xl/pivotTables/pivotTable3.xml" ContentType="application/vnd.openxmlformats-officedocument.spreadsheetml.pivotTable+xml"/>
  <Override PartName="/xl/slicerCaches/slicerCache1.xml" ContentType="application/vnd.ms-excel.slicerCach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828"/>
  <workbookPr/>
  <bookViews>
    <workbookView xWindow="0" yWindow="3600" windowWidth="20490" windowHeight="7530" activeTab="0"/>
  </bookViews>
  <sheets>
    <sheet name="Dashboard" sheetId="2" r:id="rId1"/>
    <sheet name="Analytics" sheetId="1" r:id="rId2"/>
  </sheets>
  <definedNames>
    <definedName name="selYear">'Analytics'!$R$5</definedName>
    <definedName name="Slicer_Year">#N/A</definedName>
  </definedNames>
  <calcPr calcId="162913" calcMode="autoNoTable" iterate="1" iterateCount="100" iterateDelta="0.001"/>
  <pivotCaches>
    <pivotCache cacheId="0" r:id="rId3"/>
  </pivotCaches>
  <extLst>
    <ext xmlns:x14="http://schemas.microsoft.com/office/spreadsheetml/2009/9/main" uri="{BBE1A952-AA13-448e-AADC-164F8A28A991}">
      <x14:slicerCaches>
        <x14:slicerCache r:id="rId6"/>
      </x14:slicerCaches>
    </ext>
    <ext xmlns:x14="http://schemas.microsoft.com/office/spreadsheetml/2009/9/main" xmlns="http://schemas.openxmlformats.org/spreadsheetml/2006/main" uri="{79F54976-1DA5-4618-B147-4CDE4B953A38}">
      <x14:workbookPr/>
    </ex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<sst xmlns="http://schemas.openxmlformats.org/spreadsheetml/2006/main" count="137" uniqueCount="56">
  <si>
    <t>City</t>
  </si>
  <si>
    <t>Store</t>
  </si>
  <si>
    <t>OrderQty</t>
  </si>
  <si>
    <t>Sales</t>
  </si>
  <si>
    <t>Purchase price</t>
  </si>
  <si>
    <t>SalesDate</t>
  </si>
  <si>
    <t>Business Segment</t>
  </si>
  <si>
    <t>Category</t>
  </si>
  <si>
    <t>Year</t>
  </si>
  <si>
    <t>YTDCol</t>
  </si>
  <si>
    <t>Mississippi</t>
  </si>
  <si>
    <t>Trusted Catalog Store</t>
  </si>
  <si>
    <t>Bikes</t>
  </si>
  <si>
    <t>Mountain Bikes</t>
  </si>
  <si>
    <t>Clothing</t>
  </si>
  <si>
    <t>Socks</t>
  </si>
  <si>
    <t>Road Bikes</t>
  </si>
  <si>
    <t>Components</t>
  </si>
  <si>
    <t>Road Frames</t>
  </si>
  <si>
    <t>Bouston</t>
  </si>
  <si>
    <t>Modern Bike Store</t>
  </si>
  <si>
    <t>Kingston</t>
  </si>
  <si>
    <t>Corner Bicycle Supply</t>
  </si>
  <si>
    <t>Birmingham</t>
  </si>
  <si>
    <t>Futuristic Sport Distributors</t>
  </si>
  <si>
    <t>Accessories</t>
  </si>
  <si>
    <t>Helmets</t>
  </si>
  <si>
    <t>Gloves</t>
  </si>
  <si>
    <t>Caps</t>
  </si>
  <si>
    <t>Oakland</t>
  </si>
  <si>
    <t>Larger Cycle Shop</t>
  </si>
  <si>
    <t>Bib-Shorts</t>
  </si>
  <si>
    <t>Shorts</t>
  </si>
  <si>
    <t>Tights</t>
  </si>
  <si>
    <t>Saskatoon</t>
  </si>
  <si>
    <t>Rapid Bikes</t>
  </si>
  <si>
    <t>Mountain Frames</t>
  </si>
  <si>
    <t>Qubec</t>
  </si>
  <si>
    <t>Vigorous Exercise Company</t>
  </si>
  <si>
    <t>Jerseys</t>
  </si>
  <si>
    <t>Bottles and Cages</t>
  </si>
  <si>
    <t>Derailleurs</t>
  </si>
  <si>
    <t>Saddles</t>
  </si>
  <si>
    <t>YTD</t>
  </si>
  <si>
    <t>Turnover</t>
  </si>
  <si>
    <t>Grand Total</t>
  </si>
  <si>
    <t>Margin (% of Sales)</t>
  </si>
  <si>
    <t>P.Margin</t>
  </si>
  <si>
    <t>YoY Growth</t>
  </si>
  <si>
    <t>Dashboard Selectors</t>
  </si>
  <si>
    <t>YTD Performance</t>
  </si>
  <si>
    <t>selected Year</t>
  </si>
  <si>
    <t>Prior Year</t>
  </si>
  <si>
    <t>Data Visualization In Excel</t>
  </si>
  <si>
    <t>Start Date</t>
  </si>
  <si>
    <t>End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</si>
</sst>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44" formatCode="_(&quot;$&quot;* #,##0.00_);_(&quot;$&quot;* \(#,##0.00\);_(&quot;$&quot;* &quot;-&quot;??_);_(@_)"/>
    <numFmt numFmtId="164" formatCode="mm/dd/yy;@"/>
    <numFmt numFmtId="165" formatCode="0.0%"/>
    <numFmt numFmtId="177" formatCode="0.00%"/>
  </numFmts>
  <fonts count="20">
    <font>
      <sz val="10"/>
      <color theme="1"/>
      <name val="Segoe UI"/>
      <family val="2"/>
    </font>
    <font>
      <sz val="10"/>
      <name val="Arial"/>
      <family val="2"/>
    </font>
    <font>
      <b/>
      <sz val="10"/>
      <color theme="0"/>
      <name val="Segoe UI"/>
      <family val="2"/>
    </font>
    <font>
      <b/>
      <sz val="10"/>
      <color theme="1"/>
      <name val="Segoe UI"/>
      <family val="2"/>
    </font>
    <font>
      <sz val="10"/>
      <name val="Segoe UI"/>
      <family val="2"/>
    </font>
    <font>
      <b/>
      <sz val="10"/>
      <name val="Segoe UI"/>
      <family val="2"/>
    </font>
    <font>
      <sz val="12"/>
      <color theme="1"/>
      <name val="Segoe UI"/>
      <family val="2"/>
    </font>
    <font>
      <u val="single"/>
      <sz val="10"/>
      <color theme="10"/>
      <name val="Segoe UI"/>
      <family val="2"/>
    </font>
    <font>
      <b/>
      <i/>
      <sz val="20"/>
      <color theme="10"/>
      <name val="Segoe UI"/>
      <family val="2"/>
    </font>
    <font>
      <sz val="11"/>
      <color theme="1"/>
      <name val="Century Gothic"/>
      <family val="2"/>
    </font>
    <font>
      <sz val="10"/>
      <color theme="1"/>
      <name val="Garamond"/>
      <family val="2"/>
    </font>
    <font>
      <sz val="11"/>
      <color theme="0"/>
      <name val="Century Gothic"/>
      <family val="2"/>
    </font>
    <font>
      <b/>
      <sz val="12"/>
      <color theme="6" tint="0.8"/>
      <name val="Segoe UI"/>
      <family val="2"/>
    </font>
    <font>
      <sz val="10.5"/>
      <color theme="0" tint="-0.5"/>
      <name val="Segoe UI"/>
      <family val="2"/>
    </font>
    <font>
      <b/>
      <sz val="28"/>
      <color rgb="FF000000"/>
      <name val="Segoe UI"/>
      <family val="2"/>
    </font>
    <font>
      <b/>
      <sz val="14"/>
      <color theme="1" tint="0.5"/>
      <name val="Segoe UI"/>
      <family val="2"/>
    </font>
    <font>
      <u val="single"/>
      <sz val="10.5"/>
      <color theme="0" tint="-0.5"/>
      <name val="Segoe UI"/>
      <family val="2"/>
    </font>
    <font>
      <b/>
      <i/>
      <sz val="12"/>
      <color theme="1" tint="0.5"/>
      <name val="Segoe UI"/>
      <family val="2"/>
    </font>
    <font>
      <sz val="10"/>
      <color theme="0"/>
      <name val="Segoe UI"/>
      <family val="2"/>
      <scheme val="minor"/>
    </font>
    <font>
      <sz val="10"/>
      <color theme="1"/>
      <name val="Segoe UI"/>
      <family val="2"/>
      <scheme val="minor"/>
    </font>
  </fonts>
  <fills count="6">
    <fill>
      <patternFill/>
    </fill>
    <fill>
      <patternFill patternType="gray125"/>
    </fill>
    <fill>
      <patternFill patternType="solid">
        <fgColor theme="6" tint="-0.4999699890613556"/>
        <bgColor indexed="64"/>
      </patternFill>
    </fill>
    <fill>
      <patternFill patternType="solid">
        <fgColor theme="7" tint="0.7999799847602844"/>
        <bgColor indexed="64"/>
      </patternFill>
    </fill>
    <fill>
      <patternFill patternType="solid">
        <fgColor theme="1"/>
        <bgColor indexed="64"/>
      </patternFill>
    </fill>
    <fill>
      <patternFill patternType="solid">
        <fgColor theme="3"/>
        <bgColor indexed="64"/>
      </patternFill>
    </fill>
  </fills>
  <borders count="7">
    <border>
      <left/>
      <right/>
      <top/>
      <bottom/>
      <diagonal/>
    </border>
    <border>
      <left/>
      <right/>
      <top style="medium">
        <color rgb="FFFFC000"/>
      </top>
      <bottom style="medium">
        <color rgb="FFFFC000"/>
      </bottom>
    </border>
    <border>
      <left/>
      <right/>
      <top/>
      <bottom style="thin">
        <color theme="4" tint="0.39998000860214233"/>
      </bottom>
    </border>
    <border>
      <left/>
      <right/>
      <top/>
      <bottom style="thin">
        <color theme="7" tint="0.39998000860214233"/>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bottom style="thin">
        <color theme="1" tint="0.49998000264167786"/>
      </bottom>
    </border>
    <border>
      <left/>
      <right/>
      <top style="thin">
        <color theme="4" tint="0.39998000860214233"/>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cellStyleXfs>
  <cellXfs count="41">
    <xf numFmtId="0" fontId="0" fillId="0" borderId="0" xfId="0"/>
    <xf numFmtId="0" fontId="4" fillId="0" borderId="0" xfId="0" applyFont="1"/>
    <xf numFmtId="0" fontId="4" fillId="0" borderId="0" xfId="0" applyFont="1" applyFill="1" applyAlignment="1">
      <alignment/>
    </xf>
    <xf numFmtId="0" fontId="0" fillId="0" borderId="0" xfId="0" applyAlignment="1">
      <alignment horizontal="left"/>
    </xf>
    <xf numFmtId="0" fontId="0" fillId="0" borderId="0" xfId="0"/>
    <xf numFmtId="5" fontId="0" fillId="0" borderId="0" xfId="16" applyNumberFormat="1" applyFont="1" applyAlignment="1">
      <alignment horizontal="right"/>
    </xf>
    <xf numFmtId="0" fontId="0" fillId="0" borderId="0" xfId="16" applyNumberFormat="1" applyFont="1" applyAlignment="1">
      <alignment horizontal="right"/>
    </xf>
    <xf numFmtId="0" fontId="5" fillId="0" borderId="0" xfId="0" applyFont="1" applyFill="1" applyAlignment="1">
      <alignment/>
    </xf>
    <xf numFmtId="0" fontId="0" fillId="2" borderId="0" xfId="0" applyFill="1"/>
    <xf numFmtId="0" fontId="0" fillId="2" borderId="1" xfId="0" applyFill="1" applyBorder="1"/>
    <xf numFmtId="0" fontId="3" fillId="3" borderId="2" xfId="0" applyFont="1" applyFill="1" applyBorder="1"/>
    <xf numFmtId="0" fontId="3" fillId="3" borderId="2" xfId="0" applyFont="1" applyFill="1" applyBorder="1" applyAlignment="1">
      <alignment horizontal="right"/>
    </xf>
    <xf numFmtId="0" fontId="4" fillId="0" borderId="0" xfId="0" applyFont="1" applyFill="1" applyAlignment="1">
      <alignment horizontal="center"/>
    </xf>
    <xf numFmtId="0" fontId="3" fillId="3" borderId="2" xfId="0" applyFont="1" applyFill="1" applyBorder="1" applyAlignment="1">
      <alignment horizontal="center"/>
    </xf>
    <xf numFmtId="0" fontId="2" fillId="4" borderId="0" xfId="0" applyFont="1" applyFill="1" applyBorder="1"/>
    <xf numFmtId="0" fontId="2" fillId="4" borderId="0" xfId="16" applyNumberFormat="1" applyFont="1" applyFill="1" applyBorder="1" applyAlignment="1">
      <alignment horizontal="right"/>
    </xf>
    <xf numFmtId="5" fontId="2" fillId="4" borderId="0" xfId="16" applyNumberFormat="1" applyFont="1" applyFill="1" applyBorder="1" applyAlignment="1">
      <alignment horizontal="right"/>
    </xf>
    <xf numFmtId="164" fontId="2" fillId="4" borderId="0" xfId="0" applyNumberFormat="1" applyFont="1" applyFill="1" applyBorder="1"/>
    <xf numFmtId="0" fontId="2" fillId="5" borderId="3" xfId="0" applyFont="1" applyFill="1" applyBorder="1" applyAlignment="1">
      <alignment horizontal="center"/>
    </xf>
    <xf numFmtId="0" fontId="2" fillId="5" borderId="3" xfId="0" applyFont="1" applyFill="1" applyBorder="1" applyAlignment="1">
      <alignment horizontal="left"/>
    </xf>
    <xf numFmtId="0" fontId="0" fillId="0" borderId="4" xfId="0" applyFont="1" applyFill="1" applyBorder="1"/>
    <xf numFmtId="0" fontId="0" fillId="0" borderId="4" xfId="16" applyNumberFormat="1" applyFont="1" applyFill="1" applyBorder="1" applyAlignment="1">
      <alignment horizontal="right"/>
    </xf>
    <xf numFmtId="5" fontId="0" fillId="0" borderId="4" xfId="16" applyNumberFormat="1" applyFont="1" applyFill="1" applyBorder="1" applyAlignment="1">
      <alignment horizontal="right"/>
    </xf>
    <xf numFmtId="164" fontId="0" fillId="0" borderId="4" xfId="0" applyNumberFormat="1" applyFont="1" applyFill="1" applyBorder="1" applyAlignment="1">
      <alignment vertical="center"/>
    </xf>
    <xf numFmtId="0" fontId="0" fillId="0" borderId="5" xfId="0" applyFont="1" applyFill="1" applyBorder="1" applyAlignment="1">
      <alignment horizontal="center"/>
    </xf>
    <xf numFmtId="0" fontId="0" fillId="0" borderId="5" xfId="0" applyNumberFormat="1" applyFont="1" applyFill="1" applyBorder="1" applyAlignment="1">
      <alignment horizontal="left"/>
    </xf>
    <xf numFmtId="0" fontId="0" fillId="0" borderId="0" xfId="0" applyFont="1"/>
    <xf numFmtId="0" fontId="0" fillId="0" borderId="0" xfId="0" applyFont="1" applyAlignment="1">
      <alignment horizontal="left"/>
    </xf>
    <xf numFmtId="0" fontId="0" fillId="0" borderId="0" xfId="0" applyFont="1"/>
    <xf numFmtId="0" fontId="0" fillId="0" borderId="0" xfId="0" applyFont="1" applyAlignment="1">
      <alignment horizontal="right"/>
    </xf>
    <xf numFmtId="0" fontId="0" fillId="0" borderId="0" xfId="0" applyFont="1" applyAlignment="1">
      <alignment horizontal="center"/>
    </xf>
    <xf numFmtId="5" fontId="0" fillId="0" borderId="0" xfId="0" applyNumberFormat="1" applyFont="1"/>
    <xf numFmtId="165" fontId="0" fillId="0" borderId="0" xfId="0" applyNumberFormat="1" applyFont="1" applyAlignment="1">
      <alignment horizontal="center"/>
    </xf>
    <xf numFmtId="5" fontId="0" fillId="0" borderId="0" xfId="0" applyNumberFormat="1" applyFont="1" applyAlignment="1">
      <alignment horizontal="right"/>
    </xf>
    <xf numFmtId="165" fontId="0" fillId="0" borderId="0" xfId="0" applyNumberFormat="1" applyFont="1" applyAlignment="1">
      <alignment horizontal="right"/>
    </xf>
    <xf numFmtId="0" fontId="8" fillId="2" borderId="1" xfId="20" applyFont="1" applyFill="1" applyBorder="1"/>
    <xf numFmtId="14" fontId="0" fillId="0" borderId="5" xfId="0" applyNumberFormat="1" applyFont="1" applyFill="1" applyBorder="1" applyAlignment="1">
      <alignment horizontal="center"/>
    </xf>
    <xf numFmtId="165" fontId="6" fillId="0" borderId="0" xfId="15" applyNumberFormat="1" applyFont="1" applyAlignment="1">
      <alignment horizontal="center"/>
    </xf>
    <xf numFmtId="165" fontId="0" fillId="0" borderId="0" xfId="15" applyNumberFormat="1" applyFont="1" applyAlignment="1">
      <alignment horizontal="center"/>
    </xf>
    <xf numFmtId="0" fontId="0" fillId="3" borderId="6" xfId="0" applyFont="1" applyFill="1" applyBorder="1"/>
    <xf numFmtId="0" fontId="0" fillId="3" borderId="0" xfId="0" applyFont="1" applyFill="1" applyBorder="1"/>
  </cellXfs>
  <cellStyles count="7">
    <cellStyle name="Normal" xfId="0"/>
    <cellStyle name="Percent" xfId="15"/>
    <cellStyle name="Currency" xfId="16"/>
    <cellStyle name="Currency [0]" xfId="17"/>
    <cellStyle name="Comma" xfId="18"/>
    <cellStyle name="Comma [0]" xfId="19"/>
    <cellStyle name="Hyperlink" xfId="20"/>
  </cellStyles>
  <dxfs count="24">
    <dxf>
      <font>
        <b/>
        <i val="0"/>
        <color rgb="FF00B050"/>
      </font>
    </dxf>
    <dxf>
      <font>
        <b/>
        <i/>
        <color rgb="FFFF0000"/>
      </font>
    </dxf>
    <dxf>
      <font>
        <sz val="10"/>
        <family val="2"/>
      </font>
    </dxf>
    <dxf>
      <font>
        <sz val="10"/>
        <family val="2"/>
      </font>
    </dxf>
    <dxf>
      <font>
        <sz val="10"/>
        <family val="2"/>
      </font>
    </dxf>
    <dxf>
      <font>
        <sz val="10"/>
        <family val="2"/>
      </font>
    </dxf>
    <dxf>
      <font>
        <sz val="10"/>
        <family val="2"/>
      </font>
    </dxf>
    <dxf>
      <font>
        <sz val="10"/>
        <family val="2"/>
      </font>
    </dxf>
    <dxf>
      <font>
        <i val="0"/>
        <name val="Segoe UI"/>
        <family val="2"/>
      </font>
    </dxf>
    <dxf>
      <font>
        <i val="0"/>
        <name val="Segoe UI"/>
        <family val="2"/>
      </font>
    </dxf>
    <dxf>
      <font>
        <i val="0"/>
        <name val="Segoe UI"/>
        <family val="2"/>
      </font>
    </dxf>
    <dxf>
      <font>
        <i val="0"/>
        <name val="Segoe UI"/>
        <family val="2"/>
      </font>
    </dxf>
    <dxf>
      <font>
        <i val="0"/>
        <name val="Segoe UI"/>
        <family val="2"/>
      </font>
    </dxf>
    <dxf>
      <font>
        <i val="0"/>
        <name val="Segoe UI"/>
        <family val="2"/>
      </font>
    </dxf>
    <dxf>
      <alignment horizontal="center" textRotation="0" wrapText="1" shrinkToFit="1" readingOrder="0"/>
    </dxf>
    <dxf>
      <alignment horizontal="center" textRotation="0" wrapText="1" shrinkToFit="1" readingOrder="0"/>
    </dxf>
    <dxf>
      <alignment horizontal="right" textRotation="0" wrapText="1" shrinkToFit="1" readingOrder="0"/>
    </dxf>
    <dxf>
      <numFmt numFmtId="165" formatCode="0.0%"/>
    </dxf>
    <dxf>
      <numFmt numFmtId="177" formatCode="0.00%"/>
    </dxf>
    <dxf>
      <alignment horizontal="right" textRotation="0" wrapText="1" shrinkToFit="1" readingOrder="0"/>
    </dxf>
    <dxf>
      <numFmt numFmtId="5" formatCode="&quot;$&quot;#,##0_);\(&quot;$&quot;#,##0\)"/>
    </dxf>
    <dxf>
      <alignment horizontal="right" textRotation="0" wrapText="1" shrinkToFit="1" readingOrder="0"/>
    </dxf>
    <dxf>
      <font>
        <b/>
        <i val="0"/>
        <color rgb="FF00B050"/>
      </font>
      <border/>
    </dxf>
    <dxf>
      <font>
        <b/>
        <i/>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microsoft.com/office/2007/relationships/slicerCache" Target="/xl/slicerCaches/slicerCache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114300</xdr:colOff>
      <xdr:row>3</xdr:row>
      <xdr:rowOff>123825</xdr:rowOff>
    </xdr:from>
    <xdr:to>
      <xdr:col>9</xdr:col>
      <xdr:colOff>581025</xdr:colOff>
      <xdr:row>10</xdr:row>
      <xdr:rowOff>85725</xdr:rowOff>
    </xdr:to>
    <mc:AlternateContent xmlns:mc="http://schemas.openxmlformats.org/markup-compatibility/2006" xmlns:sle15="http://schemas.microsoft.com/office/drawing/2012/slicer">
      <mc:Choice Requires="sle15">
        <xdr:graphicFrame>
          <xdr:nvGraphicFramePr>
            <xdr:cNvPr id="3" name="Year"/>
            <xdr:cNvGraphicFramePr/>
          </xdr:nvGraphicFramePr>
          <xdr:xfrm>
            <a:off x="3962400" y="800100"/>
            <a:ext cx="1076325" cy="1228725"/>
          </xdr:xfrm>
          <a:graphic>
            <a:graphicData uri="http://schemas.microsoft.com/office/drawing/2010/slicer">
              <sle:slicer xmlns:sle="http://schemas.microsoft.com/office/drawing/2010/slicer" name="Year"/>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xdr:from>
      <xdr:col>2</xdr:col>
      <xdr:colOff>66675</xdr:colOff>
      <xdr:row>3</xdr:row>
      <xdr:rowOff>114300</xdr:rowOff>
    </xdr:from>
    <xdr:to>
      <xdr:col>7</xdr:col>
      <xdr:colOff>581025</xdr:colOff>
      <xdr:row>13</xdr:row>
      <xdr:rowOff>66675</xdr:rowOff>
    </xdr:to>
    <xdr:grpSp>
      <xdr:nvGrpSpPr>
        <xdr:cNvPr id="2" name="Group 1"/>
        <xdr:cNvGrpSpPr/>
      </xdr:nvGrpSpPr>
      <xdr:grpSpPr>
        <a:xfrm>
          <a:off x="257175" y="790575"/>
          <a:ext cx="3562350" cy="1762125"/>
          <a:chOff x="255178" y="791633"/>
          <a:chExt cx="3586571" cy="1755772"/>
        </a:xfrm>
      </xdr:grpSpPr>
      <xdr:sp macro="" textlink="">
        <xdr:nvSpPr>
          <xdr:cNvPr id="4" name="Rectangle 3"/>
          <xdr:cNvSpPr/>
        </xdr:nvSpPr>
        <xdr:spPr>
          <a:xfrm>
            <a:off x="256971" y="791633"/>
            <a:ext cx="3584778" cy="1737775"/>
          </a:xfrm>
          <a:prstGeom prst="rect">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sp macro="" textlink="">
        <xdr:nvSpPr>
          <xdr:cNvPr id="5" name="Isosceles Triangle 4"/>
          <xdr:cNvSpPr/>
        </xdr:nvSpPr>
        <xdr:spPr>
          <a:xfrm rot="16547757">
            <a:off x="208554" y="1279738"/>
            <a:ext cx="220574" cy="125977"/>
          </a:xfrm>
          <a:prstGeom prst="triangle">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sp macro="" textlink="">
        <xdr:nvSpPr>
          <xdr:cNvPr id="6" name="Pentagon 5"/>
          <xdr:cNvSpPr/>
        </xdr:nvSpPr>
        <xdr:spPr>
          <a:xfrm>
            <a:off x="256971" y="914537"/>
            <a:ext cx="2175255" cy="407339"/>
          </a:xfrm>
          <a:prstGeom prst="homePlate">
            <a:avLst/>
          </a:prstGeom>
          <a:solidFill>
            <a:srgbClr val="06686C"/>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200" b="1">
                <a:solidFill>
                  <a:schemeClr val="accent3">
                    <a:lumMod val="20000"/>
                    <a:lumOff val="80000"/>
                  </a:schemeClr>
                </a:solidFill>
                <a:latin typeface="Segoe UI" panose="020B0502040204020203" pitchFamily="34" charset="0"/>
                <a:cs typeface="Segoe UI" panose="020B0502040204020203" pitchFamily="34" charset="0"/>
              </a:rPr>
              <a:t>YTD</a:t>
            </a:r>
            <a:r>
              <a:rPr lang="en-US" sz="1200" b="1" baseline="0">
                <a:solidFill>
                  <a:schemeClr val="accent3">
                    <a:lumMod val="20000"/>
                    <a:lumOff val="80000"/>
                  </a:schemeClr>
                </a:solidFill>
                <a:latin typeface="Segoe UI" panose="020B0502040204020203" pitchFamily="34" charset="0"/>
                <a:cs typeface="Segoe UI" panose="020B0502040204020203" pitchFamily="34" charset="0"/>
              </a:rPr>
              <a:t> Performance</a:t>
            </a:r>
            <a:endParaRPr lang="en-US" sz="1200" b="1">
              <a:solidFill>
                <a:schemeClr val="accent3">
                  <a:lumMod val="20000"/>
                  <a:lumOff val="80000"/>
                </a:schemeClr>
              </a:solidFill>
              <a:latin typeface="Segoe UI" panose="020B0502040204020203" pitchFamily="34" charset="0"/>
              <a:cs typeface="Segoe UI" panose="020B0502040204020203" pitchFamily="34" charset="0"/>
            </a:endParaRPr>
          </a:p>
        </xdr:txBody>
      </xdr:sp>
      <xdr:sp macro="" textlink="">
        <xdr:nvSpPr>
          <xdr:cNvPr id="7" name="TextBox 6"/>
          <xdr:cNvSpPr txBox="1"/>
        </xdr:nvSpPr>
        <xdr:spPr>
          <a:xfrm>
            <a:off x="960836" y="1695417"/>
            <a:ext cx="796219" cy="2739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050">
                <a:solidFill>
                  <a:schemeClr val="bg1">
                    <a:lumMod val="50000"/>
                  </a:schemeClr>
                </a:solidFill>
                <a:latin typeface="Segoe UI" panose="020B0502040204020203" pitchFamily="34" charset="0"/>
                <a:cs typeface="Segoe UI" panose="020B0502040204020203" pitchFamily="34" charset="0"/>
              </a:rPr>
              <a:t>Turnover</a:t>
            </a:r>
          </a:p>
        </xdr:txBody>
      </xdr:sp>
      <mc:AlternateContent xmlns:mc="http://schemas.openxmlformats.org/markup-compatibility/2006">
        <mc:Choice xmlns:a14="http://schemas.microsoft.com/office/drawing/2010/main" Requires="a14">
          <xdr:pic xmlns:xdr="http://schemas.openxmlformats.org/drawingml/2006/spreadsheetDrawing">
            <xdr:nvPicPr>
              <xdr:cNvPr id="9" name="Picture 8"/>
              <xdr:cNvPicPr>
                <a:picLocks xmlns:a="http://schemas.openxmlformats.org/drawingml/2006/main" noChangeAspect="1" noChangeArrowheads="1"/>
                <a:extLst xmlns:a="http://schemas.openxmlformats.org/drawingml/2006/main">
                  <a:ext uri="{84589F7E-364E-4C9E-8A38-B11213B215E9}">
                    <a14:cameraTool cellRange="Analytics!$S$22:$S$23" spid="_x0000_s2084"/>
                  </a:ext>
                </a:extLst>
              </xdr:cNvPicPr>
            </xdr:nvPicPr>
            <xdr:blipFill>
              <a:blip xmlns:r="http://schemas.openxmlformats.org/officeDocument/2006/relationships" xmlns:a="http://schemas.openxmlformats.org/drawingml/2006/main" r:embed="rId1"/>
              <a:srcRect xmlns:a="http://schemas.openxmlformats.org/drawingml/2006/main"/>
              <a:stretch xmlns:a="http://schemas.openxmlformats.org/drawingml/2006/main">
                <a:fillRect/>
              </a:stretch>
            </xdr:blipFill>
            <xdr:spPr bwMode="auto">
              <a:xfrm xmlns:a="http://schemas.openxmlformats.org/drawingml/2006/main">
                <a:off x="1185339" y="2106080"/>
                <a:ext cx="973667" cy="402167"/>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pic>
        </mc:Choice>
        <mc:Fallback/>
      </mc:AlternateContent>
      <xdr:sp macro="" textlink="Analytics!R23">
        <xdr:nvSpPr>
          <xdr:cNvPr id="10" name="TextBox 9"/>
          <xdr:cNvSpPr txBox="1"/>
        </xdr:nvSpPr>
        <xdr:spPr>
          <a:xfrm>
            <a:off x="455129" y="1396935"/>
            <a:ext cx="1661479" cy="391537"/>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fld id="{04277426-D50F-47E1-B419-17052D84B6F3}" type="TxLink">
              <a:rPr lang="en-US" sz="2800" b="1" i="0" u="none" strike="noStrike">
                <a:solidFill>
                  <a:srgbClr val="000000"/>
                </a:solidFill>
                <a:latin typeface="Segoe UI"/>
                <a:cs typeface="Segoe UI"/>
              </a:rPr>
              <a:pPr algn="ctr"/>
              <a:t>$81,937 </a:t>
            </a:fld>
            <a:endParaRPr lang="en-US" sz="3600" b="1"/>
          </a:p>
        </xdr:txBody>
      </xdr:sp>
      <xdr:sp macro="" textlink="">
        <xdr:nvSpPr>
          <xdr:cNvPr id="11" name="TextBox 10"/>
          <xdr:cNvSpPr txBox="1"/>
        </xdr:nvSpPr>
        <xdr:spPr>
          <a:xfrm>
            <a:off x="352015" y="2273505"/>
            <a:ext cx="796219" cy="2739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050">
                <a:solidFill>
                  <a:schemeClr val="bg1">
                    <a:lumMod val="50000"/>
                  </a:schemeClr>
                </a:solidFill>
                <a:latin typeface="Segoe UI" panose="020B0502040204020203" pitchFamily="34" charset="0"/>
                <a:cs typeface="Segoe UI" panose="020B0502040204020203" pitchFamily="34" charset="0"/>
              </a:rPr>
              <a:t>Prior Year</a:t>
            </a:r>
          </a:p>
        </xdr:txBody>
      </xdr:sp>
      <xdr:sp macro="" textlink="Analytics!R24">
        <xdr:nvSpPr>
          <xdr:cNvPr id="12" name="TextBox 11"/>
          <xdr:cNvSpPr txBox="1"/>
        </xdr:nvSpPr>
        <xdr:spPr>
          <a:xfrm>
            <a:off x="309873" y="2050960"/>
            <a:ext cx="970167" cy="2739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fld id="{E283020B-5904-4CDE-8B4D-6DB72BF5F3AF}" type="TxLink">
              <a:rPr lang="en-US" sz="1400" b="1" i="0" u="none" strike="noStrike">
                <a:solidFill>
                  <a:schemeClr val="tx1">
                    <a:lumMod val="50000"/>
                    <a:lumOff val="50000"/>
                  </a:schemeClr>
                </a:solidFill>
                <a:latin typeface="Segoe UI"/>
                <a:cs typeface="Segoe UI"/>
              </a:rPr>
              <a:pPr/>
              <a:t>$84,389 </a:t>
            </a:fld>
            <a:endParaRPr lang="en-US" sz="1600" b="1">
              <a:solidFill>
                <a:schemeClr val="tx1">
                  <a:lumMod val="50000"/>
                  <a:lumOff val="50000"/>
                </a:schemeClr>
              </a:solidFill>
              <a:latin typeface="Segoe UI" panose="020B0502040204020203" pitchFamily="34" charset="0"/>
              <a:cs typeface="Segoe UI" panose="020B0502040204020203" pitchFamily="34" charset="0"/>
            </a:endParaRPr>
          </a:p>
        </xdr:txBody>
      </xdr:sp>
      <xdr:sp macro="" textlink="Analytics!T23">
        <xdr:nvSpPr>
          <xdr:cNvPr id="13" name="TextBox 12"/>
          <xdr:cNvSpPr txBox="1"/>
        </xdr:nvSpPr>
        <xdr:spPr>
          <a:xfrm>
            <a:off x="2818680" y="1585242"/>
            <a:ext cx="970167" cy="2739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fld id="{6846E84E-0200-4FE1-835E-B1764559DF34}" type="TxLink">
              <a:rPr lang="en-US" sz="1400" b="1" i="0" u="none" strike="noStrike">
                <a:solidFill>
                  <a:schemeClr val="tx1">
                    <a:lumMod val="50000"/>
                    <a:lumOff val="50000"/>
                  </a:schemeClr>
                </a:solidFill>
                <a:latin typeface="Segoe UI"/>
                <a:cs typeface="Segoe UI"/>
              </a:rPr>
              <a:pPr/>
              <a:t>$35,800 </a:t>
            </a:fld>
            <a:endParaRPr lang="en-US" sz="2800" b="1">
              <a:solidFill>
                <a:schemeClr val="tx1">
                  <a:lumMod val="50000"/>
                  <a:lumOff val="50000"/>
                </a:schemeClr>
              </a:solidFill>
              <a:latin typeface="Segoe UI" panose="020B0502040204020203" pitchFamily="34" charset="0"/>
              <a:cs typeface="Segoe UI" panose="020B0502040204020203" pitchFamily="34" charset="0"/>
            </a:endParaRPr>
          </a:p>
        </xdr:txBody>
      </xdr:sp>
      <xdr:sp macro="" textlink="">
        <xdr:nvSpPr>
          <xdr:cNvPr id="14" name="TextBox 13"/>
          <xdr:cNvSpPr txBox="1"/>
        </xdr:nvSpPr>
        <xdr:spPr>
          <a:xfrm>
            <a:off x="2966626" y="1342068"/>
            <a:ext cx="674275" cy="2739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050" u="sng">
                <a:solidFill>
                  <a:schemeClr val="bg1">
                    <a:lumMod val="50000"/>
                  </a:schemeClr>
                </a:solidFill>
                <a:latin typeface="Segoe UI" panose="020B0502040204020203" pitchFamily="34" charset="0"/>
                <a:cs typeface="Segoe UI" panose="020B0502040204020203" pitchFamily="34" charset="0"/>
              </a:rPr>
              <a:t>Margin</a:t>
            </a:r>
          </a:p>
        </xdr:txBody>
      </xdr:sp>
      <xdr:sp macro="" textlink="">
        <xdr:nvSpPr>
          <xdr:cNvPr id="16" name="TextBox 15"/>
          <xdr:cNvSpPr txBox="1"/>
        </xdr:nvSpPr>
        <xdr:spPr>
          <a:xfrm>
            <a:off x="2924483" y="1924106"/>
            <a:ext cx="822221" cy="2739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050" u="sng">
                <a:solidFill>
                  <a:schemeClr val="bg1">
                    <a:lumMod val="50000"/>
                  </a:schemeClr>
                </a:solidFill>
                <a:latin typeface="Segoe UI" panose="020B0502040204020203" pitchFamily="34" charset="0"/>
                <a:cs typeface="Segoe UI" panose="020B0502040204020203" pitchFamily="34" charset="0"/>
              </a:rPr>
              <a:t>% of Sales</a:t>
            </a:r>
          </a:p>
        </xdr:txBody>
      </xdr:sp>
      <xdr:sp macro="" textlink="Analytics!U23">
        <xdr:nvSpPr>
          <xdr:cNvPr id="17" name="TextBox 16"/>
          <xdr:cNvSpPr txBox="1"/>
        </xdr:nvSpPr>
        <xdr:spPr>
          <a:xfrm>
            <a:off x="2953176" y="2104073"/>
            <a:ext cx="782769" cy="2739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fld id="{25A85F82-C607-4A9D-8790-0741F5FD334C}" type="TxLink">
              <a:rPr lang="en-US" sz="1200" b="1" i="1" u="none" strike="noStrike">
                <a:solidFill>
                  <a:schemeClr val="tx1">
                    <a:lumMod val="50000"/>
                    <a:lumOff val="50000"/>
                  </a:schemeClr>
                </a:solidFill>
                <a:latin typeface="Segoe UI"/>
                <a:cs typeface="Segoe UI"/>
              </a:rPr>
              <a:pPr/>
              <a:t>43.7%</a:t>
            </a:fld>
            <a:endParaRPr lang="en-US" sz="4000" b="1" i="1">
              <a:solidFill>
                <a:schemeClr val="tx1">
                  <a:lumMod val="50000"/>
                  <a:lumOff val="50000"/>
                </a:schemeClr>
              </a:solidFill>
              <a:latin typeface="Segoe UI" panose="020B0502040204020203" pitchFamily="34" charset="0"/>
              <a:cs typeface="Segoe UI" panose="020B0502040204020203"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1238250</xdr:colOff>
      <xdr:row>1</xdr:row>
      <xdr:rowOff>104775</xdr:rowOff>
    </xdr:from>
    <xdr:to>
      <xdr:col>11</xdr:col>
      <xdr:colOff>485775</xdr:colOff>
      <xdr:row>2</xdr:row>
      <xdr:rowOff>133350</xdr:rowOff>
    </xdr:to>
    <xdr:sp macro="" textlink="">
      <xdr:nvSpPr>
        <xdr:cNvPr id="3" name="Right Brace 2"/>
        <xdr:cNvSpPr/>
      </xdr:nvSpPr>
      <xdr:spPr>
        <a:xfrm rot="16200000">
          <a:off x="7981950" y="285750"/>
          <a:ext cx="2762250" cy="209550"/>
        </a:xfrm>
        <a:prstGeom prst="rightBrace">
          <a:avLst/>
        </a:prstGeom>
        <a:solidFill>
          <a:srgbClr val="C4EFFF"/>
        </a:solidFill>
        <a:ln w="28575">
          <a:solidFill>
            <a:schemeClr val="tx2">
              <a:lumMod val="75000"/>
            </a:schemeClr>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371475</xdr:colOff>
      <xdr:row>0</xdr:row>
      <xdr:rowOff>57150</xdr:rowOff>
    </xdr:from>
    <xdr:to>
      <xdr:col>10</xdr:col>
      <xdr:colOff>790575</xdr:colOff>
      <xdr:row>1</xdr:row>
      <xdr:rowOff>95250</xdr:rowOff>
    </xdr:to>
    <xdr:sp macro="" textlink="">
      <xdr:nvSpPr>
        <xdr:cNvPr id="4" name="TextBox 3"/>
        <xdr:cNvSpPr txBox="1"/>
      </xdr:nvSpPr>
      <xdr:spPr>
        <a:xfrm>
          <a:off x="8839200" y="57150"/>
          <a:ext cx="1314450" cy="2190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000">
              <a:latin typeface="Garamond" panose="02020404030301010803" pitchFamily="18" charset="0"/>
            </a:rPr>
            <a:t>Extra</a:t>
          </a:r>
          <a:r>
            <a:rPr lang="en-US" sz="1000" baseline="0">
              <a:latin typeface="Garamond" panose="02020404030301010803" pitchFamily="18" charset="0"/>
            </a:rPr>
            <a:t> helper columns</a:t>
          </a:r>
          <a:endParaRPr lang="en-US" sz="1000">
            <a:latin typeface="Garamond" panose="02020404030301010803" pitchFamily="18" charset="0"/>
          </a:endParaRP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6" recordCount="27" refreshedBy="William Kiarie" refreshedVersion="6">
  <cacheSource type="worksheet">
    <worksheetSource ref="A4:L31" sheet="Analytics"/>
  </cacheSource>
  <cacheFields count="14">
    <cacheField name="City">
      <sharedItems containsMixedTypes="0" count="0"/>
    </cacheField>
    <cacheField name="Store">
      <sharedItems containsMixedTypes="0" count="0"/>
    </cacheField>
    <cacheField name="OrderQty">
      <sharedItems containsSemiMixedTypes="0" containsString="0" containsMixedTypes="0" containsNumber="1" containsInteger="1" count="0"/>
    </cacheField>
    <cacheField name="Sales" numFmtId="5">
      <sharedItems containsSemiMixedTypes="0" containsString="0" containsMixedTypes="0" containsNumber="1" containsInteger="1" count="0"/>
    </cacheField>
    <cacheField name="Purchase price" numFmtId="5">
      <sharedItems containsSemiMixedTypes="0" containsString="0" containsMixedTypes="0" containsNumber="1" containsInteger="1" count="0"/>
    </cacheField>
    <cacheField name="SalesDate" numFmtId="164">
      <sharedItems containsSemiMixedTypes="0" containsNonDate="0" containsDate="1" containsString="0" containsMixedTypes="0" count="0"/>
    </cacheField>
    <cacheField name="Business Segment">
      <sharedItems containsMixedTypes="0" count="0"/>
    </cacheField>
    <cacheField name="Category">
      <sharedItems containsMixedTypes="0" count="0"/>
    </cacheField>
    <cacheField name="Month">
      <sharedItems containsSemiMixedTypes="0" containsString="0" containsMixedTypes="0" containsNumber="1" containsInteger="1" count="0"/>
    </cacheField>
    <cacheField name="MonthLabel">
      <sharedItems containsMixedTypes="0" count="5">
        <s v="Jan"/>
        <s v="Jun"/>
        <s v="Apr"/>
        <s v="Dec"/>
        <s v="Mar"/>
      </sharedItems>
    </cacheField>
    <cacheField name="Year">
      <sharedItems containsSemiMixedTypes="0" containsString="0" containsMixedTypes="0" containsNumber="1" containsInteger="1" count="3">
        <n v="2014"/>
        <n v="2015"/>
        <n v="2016"/>
      </sharedItems>
    </cacheField>
    <cacheField name="YTDCol">
      <sharedItems containsMixedTypes="0" count="2">
        <s v="YTD"/>
        <s v="Other"/>
      </sharedItems>
    </cacheField>
    <cacheField name="Margin" formula="Sales-'Purchase price'" databaseField="0"/>
    <cacheField name="Margin/Sales" formula="Margin/Sales"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
  <r>
    <s v="Mississippi"/>
    <s v="Trusted Catalog Store"/>
    <n v="50"/>
    <n v="9228.095800000001"/>
    <n v="5446"/>
    <d v="2014-01-01T00:00:00.000"/>
    <s v="Bikes"/>
    <s v="Mountain Bikes"/>
    <n v="1"/>
    <x v="0"/>
    <x v="0"/>
    <x v="0"/>
  </r>
  <r>
    <s v="Mississippi"/>
    <s v="Trusted Catalog Store"/>
    <n v="25"/>
    <n v="4614.0479000000005"/>
    <n v="2513"/>
    <d v="2014-01-14T00:00:00.000"/>
    <s v="Bikes"/>
    <s v="Mountain Bikes"/>
    <n v="1"/>
    <x v="0"/>
    <x v="0"/>
    <x v="0"/>
  </r>
  <r>
    <s v="Mississippi"/>
    <s v="Trusted Catalog Store"/>
    <n v="25"/>
    <n v="222.05149999999998"/>
    <n v="126"/>
    <d v="2014-01-30T00:00:00.000"/>
    <s v="Bikes"/>
    <s v="Mountain Bikes"/>
    <n v="1"/>
    <x v="0"/>
    <x v="0"/>
    <x v="0"/>
  </r>
  <r>
    <s v="Mississippi"/>
    <s v="Trusted Catalog Store"/>
    <n v="25"/>
    <n v="4614.0479000000005"/>
    <n v="2450"/>
    <d v="2014-01-16T00:00:00.000"/>
    <s v="Clothing"/>
    <s v="Socks"/>
    <n v="1"/>
    <x v="0"/>
    <x v="0"/>
    <x v="0"/>
  </r>
  <r>
    <s v="Bouston"/>
    <s v="Modern Bike Store"/>
    <n v="50"/>
    <n v="634.4888"/>
    <n v="378"/>
    <d v="2014-06-22T00:00:00.000"/>
    <s v="Components"/>
    <s v="Road Frames"/>
    <n v="6"/>
    <x v="1"/>
    <x v="0"/>
    <x v="1"/>
  </r>
  <r>
    <s v="Bouston"/>
    <s v="Modern Bike Store"/>
    <n v="200"/>
    <n v="456.412"/>
    <n v="245"/>
    <d v="2014-06-09T00:00:00.000"/>
    <s v="Bikes"/>
    <s v="Road Bikes"/>
    <n v="6"/>
    <x v="1"/>
    <x v="0"/>
    <x v="1"/>
  </r>
  <r>
    <s v="Bouston"/>
    <s v="Modern Bike Store"/>
    <n v="50"/>
    <n v="9228.095800000001"/>
    <n v="4970"/>
    <d v="2014-06-07T00:00:00.000"/>
    <s v="Bikes"/>
    <s v="Road Bikes"/>
    <n v="6"/>
    <x v="1"/>
    <x v="0"/>
    <x v="1"/>
  </r>
  <r>
    <s v="Kingston"/>
    <s v="Corner Bicycle Supply"/>
    <n v="25"/>
    <n v="7948.543900000001"/>
    <n v="4277"/>
    <d v="2014-06-13T00:00:00.000"/>
    <s v="Bikes"/>
    <s v="Road Bikes"/>
    <n v="6"/>
    <x v="1"/>
    <x v="0"/>
    <x v="1"/>
  </r>
  <r>
    <s v="Kingston"/>
    <s v="Corner Bicycle Supply"/>
    <n v="25"/>
    <n v="4614.0479000000005"/>
    <n v="2464"/>
    <d v="2014-06-20T00:00:00.000"/>
    <s v="Bikes"/>
    <s v="Road Bikes"/>
    <n v="6"/>
    <x v="1"/>
    <x v="0"/>
    <x v="1"/>
  </r>
  <r>
    <s v="Kingston"/>
    <s v="Corner Bicycle Supply"/>
    <n v="50"/>
    <n v="9228.095800000001"/>
    <n v="5131"/>
    <d v="2014-06-28T00:00:00.000"/>
    <s v="Bikes"/>
    <s v="Road Bikes"/>
    <n v="6"/>
    <x v="1"/>
    <x v="0"/>
    <x v="1"/>
  </r>
  <r>
    <s v="Kingston"/>
    <s v="Corner Bicycle Supply"/>
    <n v="25"/>
    <n v="9622.734"/>
    <n v="5558"/>
    <d v="2014-06-18T00:00:00.000"/>
    <s v="Bikes"/>
    <s v="Road Bikes"/>
    <n v="6"/>
    <x v="1"/>
    <x v="0"/>
    <x v="1"/>
  </r>
  <r>
    <s v="Birmingham"/>
    <s v="Futuristic Sport Distributors"/>
    <n v="25"/>
    <n v="8186.9997"/>
    <n v="4340"/>
    <d v="2015-04-17T00:00:00.000"/>
    <s v="Accessories"/>
    <s v="Helmets"/>
    <n v="4"/>
    <x v="2"/>
    <x v="1"/>
    <x v="0"/>
  </r>
  <r>
    <s v="Birmingham"/>
    <s v="Futuristic Sport Distributors"/>
    <n v="75"/>
    <n v="21383.802"/>
    <n v="11641"/>
    <d v="2015-04-17T00:00:00.000"/>
    <s v="Clothing"/>
    <s v="Gloves"/>
    <n v="4"/>
    <x v="2"/>
    <x v="1"/>
    <x v="0"/>
  </r>
  <r>
    <s v="Birmingham"/>
    <s v="Futuristic Sport Distributors"/>
    <n v="100"/>
    <n v="54096.191600000006"/>
    <n v="28511"/>
    <d v="2015-04-14T00:00:00.000"/>
    <s v="Clothing"/>
    <s v="Caps"/>
    <n v="4"/>
    <x v="2"/>
    <x v="1"/>
    <x v="0"/>
  </r>
  <r>
    <s v="Birmingham"/>
    <s v="Futuristic Sport Distributors"/>
    <n v="25"/>
    <n v="721.6197999999999"/>
    <n v="420"/>
    <d v="2015-04-24T00:00:00.000"/>
    <s v="Components"/>
    <s v="Road Frames"/>
    <n v="4"/>
    <x v="2"/>
    <x v="1"/>
    <x v="0"/>
  </r>
  <r>
    <s v="Oakland"/>
    <s v="Larger Cycle Shop"/>
    <n v="25"/>
    <n v="317.2444"/>
    <n v="175"/>
    <d v="2014-12-18T00:00:00.000"/>
    <s v="Bikes"/>
    <s v="Road Bikes"/>
    <n v="12"/>
    <x v="3"/>
    <x v="0"/>
    <x v="1"/>
  </r>
  <r>
    <s v="Oakland"/>
    <s v="Larger Cycle Shop"/>
    <n v="25"/>
    <n v="13671.369799999999"/>
    <n v="8190"/>
    <d v="2014-12-23T00:00:00.000"/>
    <s v="Clothing"/>
    <s v="Bib-Shorts"/>
    <n v="12"/>
    <x v="3"/>
    <x v="0"/>
    <x v="1"/>
  </r>
  <r>
    <s v="Oakland"/>
    <s v="Larger Cycle Shop"/>
    <n v="75"/>
    <n v="24292.801499999998"/>
    <n v="14000"/>
    <d v="2014-12-12T00:00:00.000"/>
    <s v="Clothing"/>
    <s v="Shorts"/>
    <n v="12"/>
    <x v="3"/>
    <x v="0"/>
    <x v="1"/>
  </r>
  <r>
    <s v="Oakland"/>
    <s v="Larger Cycle Shop"/>
    <n v="50"/>
    <n v="634.4888"/>
    <n v="378"/>
    <d v="2014-12-13T00:00:00.000"/>
    <s v="Clothing"/>
    <s v="Tights"/>
    <n v="12"/>
    <x v="3"/>
    <x v="0"/>
    <x v="1"/>
  </r>
  <r>
    <s v="Saskatoon"/>
    <s v="Rapid Bikes"/>
    <n v="125"/>
    <n v="12014.97"/>
    <n v="6475"/>
    <d v="2015-12-14T00:00:00.000"/>
    <s v="Clothing"/>
    <s v="Caps"/>
    <n v="12"/>
    <x v="3"/>
    <x v="1"/>
    <x v="1"/>
  </r>
  <r>
    <s v="Saskatoon"/>
    <s v="Rapid Bikes"/>
    <n v="125"/>
    <n v="2095.5"/>
    <n v="1127"/>
    <d v="2015-12-27T00:00:00.000"/>
    <s v="Accessories"/>
    <s v="Helmets"/>
    <n v="12"/>
    <x v="3"/>
    <x v="1"/>
    <x v="1"/>
  </r>
  <r>
    <s v="Qubec"/>
    <s v="Vigorous Exercise Company"/>
    <n v="25"/>
    <n v="16126.11"/>
    <n v="9058"/>
    <d v="2016-03-15T00:00:00.000"/>
    <s v="Clothing"/>
    <s v="Jerseys"/>
    <n v="3"/>
    <x v="4"/>
    <x v="2"/>
    <x v="0"/>
  </r>
  <r>
    <s v="Qubec"/>
    <s v="Vigorous Exercise Company"/>
    <n v="50"/>
    <n v="31469.724000000002"/>
    <n v="18592"/>
    <d v="2016-03-01T00:00:00.000"/>
    <s v="Accessories"/>
    <s v="Bottles and Cages"/>
    <n v="3"/>
    <x v="4"/>
    <x v="2"/>
    <x v="0"/>
  </r>
  <r>
    <s v="Qubec"/>
    <s v="Vigorous Exercise Company"/>
    <n v="25"/>
    <n v="15734.862000000001"/>
    <n v="8582"/>
    <d v="2016-03-09T00:00:00.000"/>
    <s v="Clothing"/>
    <s v="Caps"/>
    <n v="3"/>
    <x v="4"/>
    <x v="2"/>
    <x v="0"/>
  </r>
  <r>
    <s v="Qubec"/>
    <s v="Vigorous Exercise Company"/>
    <n v="25"/>
    <n v="3728.934"/>
    <n v="2044"/>
    <d v="2016-03-12T00:00:00.000"/>
    <s v="Components"/>
    <s v="Mountain Frames"/>
    <n v="3"/>
    <x v="4"/>
    <x v="2"/>
    <x v="0"/>
  </r>
  <r>
    <s v="Qubec"/>
    <s v="Vigorous Exercise Company"/>
    <n v="25"/>
    <n v="5078.634"/>
    <n v="2660"/>
    <d v="2016-03-26T00:00:00.000"/>
    <s v="Components"/>
    <s v="Derailleurs"/>
    <n v="3"/>
    <x v="4"/>
    <x v="2"/>
    <x v="0"/>
  </r>
  <r>
    <s v="Qubec"/>
    <s v="Vigorous Exercise Company"/>
    <n v="50"/>
    <n v="9799.02"/>
    <n v="5201"/>
    <d v="2016-03-13T00:00:00.000"/>
    <s v="Components"/>
    <s v="Saddles"/>
    <n v="3"/>
    <x v="4"/>
    <x v="2"/>
    <x v="0"/>
  </r>
</pivotCacheRecord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3.xml><?xml version="1.0" encoding="utf-8"?>
<pivotTableDefinition xmlns="http://schemas.openxmlformats.org/spreadsheetml/2006/main" name="PivotTable2" cacheId="0" applyNumberFormats="0" applyBorderFormats="0" applyFontFormats="0" applyPatternFormats="0" applyAlignmentFormats="0" applyWidthHeightFormats="1" dataCaption="Values" showMissing="1" preserveFormatting="1" itemPrintTitles="1" compactData="0" createdVersion="6" updatedVersion="6" indent="0" multipleFieldFilters="0" showMemberPropertyTips="1">
  <location ref="Q7" firstHeaderRow="0" firstDataRow="0" firstDataCol="0" rowPageCount="1" colPageCount="1"/>
  <pivotFields count="14">
    <pivotField showAll="0"/>
    <pivotField showAll="0"/>
    <pivotField showAll="0"/>
    <pivotField showAll="0" numFmtId="5"/>
    <pivotField showAll="0" numFmtId="5"/>
    <pivotField showAll="0" numFmtId="164"/>
    <pivotField showAll="0"/>
    <pivotField showAll="0"/>
    <pivotField showAll="0"/>
    <pivotField showAll="0"/>
    <pivotField axis="axisPage" showAll="0">
      <items count="4">
        <item x="0"/>
        <item x="1"/>
        <item x="2"/>
        <item t="default"/>
      </items>
    </pivotField>
    <pivotField showAll="0"/>
    <pivotField showAll="0" dragToRow="0" dragToCol="0" dragToPage="0" defaultSubtotal="0"/>
    <pivotField showAll="0" dragToRow="0" dragToCol="0" dragToPage="0" defaultSubtotal="0"/>
  </pivotFields>
  <pageFields count="1">
    <pageField fld="10" item="2" hier="-1"/>
  </page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4.xml><?xml version="1.0" encoding="utf-8"?>
<pivotTableDefinition xmlns="http://schemas.openxmlformats.org/spreadsheetml/2006/main" name="PivotTable1" cacheId="0" applyNumberFormats="0" applyBorderFormats="0" applyFontFormats="0" applyPatternFormats="0" applyAlignmentFormats="0" applyWidthHeightFormats="1" dataCaption="Values" showMissing="1" showHeaders="0" preserveFormatting="1" itemPrintTitles="1" compactData="0" createdVersion="6" updatedVersion="6" indent="0" multipleFieldFilters="0" showMemberPropertyTips="1">
  <location ref="Q14:U18" firstHeaderRow="0" firstDataRow="1" firstDataCol="1" rowPageCount="1" colPageCount="1"/>
  <pivotFields count="14">
    <pivotField showAll="0"/>
    <pivotField showAll="0"/>
    <pivotField showAll="0" numFmtId="3"/>
    <pivotField dataField="1" showAll="0" numFmtId="44"/>
    <pivotField showAll="0" numFmtId="44"/>
    <pivotField showAll="0" numFmtId="164"/>
    <pivotField showAll="0"/>
    <pivotField showAll="0"/>
    <pivotField showAll="0"/>
    <pivotField showAll="0"/>
    <pivotField axis="axisRow" showAll="0">
      <items count="4">
        <item x="0"/>
        <item x="1"/>
        <item x="2"/>
        <item t="default"/>
      </items>
    </pivotField>
    <pivotField axis="axisPage" showAll="0" multipleItemSelectionAllowed="1">
      <items count="3">
        <item h="1" x="1"/>
        <item x="0"/>
        <item t="default"/>
      </items>
    </pivotField>
    <pivotField dataField="1" showAll="0" dragToRow="0" dragToCol="0" dragToPage="0" defaultSubtotal="0"/>
    <pivotField dataField="1" showAll="0" dragToRow="0" dragToCol="0" dragToPage="0" defaultSubtotal="0"/>
  </pivotFields>
  <rowFields count="1">
    <field x="10"/>
  </rowFields>
  <rowItems count="4">
    <i>
      <x/>
    </i>
    <i>
      <x v="1"/>
    </i>
    <i>
      <x v="2"/>
    </i>
    <i t="grand">
      <x/>
    </i>
  </rowItems>
  <colFields count="1">
    <field x="-2"/>
  </colFields>
  <colItems count="4">
    <i>
      <x/>
    </i>
    <i i="1">
      <x v="1"/>
    </i>
    <i i="2">
      <x v="2"/>
    </i>
    <i i="3">
      <x v="3"/>
    </i>
  </colItems>
  <pageFields count="1">
    <pageField fld="11" hier="-1"/>
  </pageFields>
  <dataFields count="4">
    <dataField name="Turnover" fld="3" baseField="0" baseItem="1" numFmtId="5"/>
    <dataField name="YoY Growth" fld="3" showDataAs="percentDiff" baseField="10" baseItem="1048828" numFmtId="165"/>
    <dataField name="P.Margin" fld="12" baseField="10" baseItem="2" numFmtId="5"/>
    <dataField name="Margin (% of Sales)" fld="13" baseField="10" baseItem="0" numFmtId="165"/>
  </dataFields>
  <formats count="20">
    <format dxfId="21">
      <pivotArea outline="0" fieldPosition="0" dataOnly="0">
        <references count="1">
          <reference field="4294967294" count="1">
            <x v="2"/>
          </reference>
        </references>
      </pivotArea>
    </format>
    <format dxfId="20">
      <pivotArea outline="0" fieldPosition="0">
        <references count="1">
          <reference field="4294967294" count="1">
            <x v="2"/>
          </reference>
        </references>
      </pivotArea>
    </format>
    <format dxfId="19">
      <pivotArea outline="0" fieldPosition="0" dataOnly="0">
        <references count="1">
          <reference field="4294967294" count="1">
            <x v="3"/>
          </reference>
        </references>
      </pivotArea>
    </format>
    <format dxfId="18">
      <pivotArea outline="0" fieldPosition="0">
        <references count="1">
          <reference field="4294967294" count="1">
            <x v="1"/>
          </reference>
        </references>
      </pivotArea>
    </format>
    <format dxfId="17">
      <pivotArea outline="0" fieldPosition="0" collapsedLevelsAreSubtotals="1">
        <references count="1">
          <reference field="4294967294" count="1">
            <x v="1"/>
          </reference>
        </references>
      </pivotArea>
    </format>
    <format dxfId="16">
      <pivotArea outline="0" fieldPosition="0" dataOnly="0" labelOnly="1">
        <references count="1">
          <reference field="4294967294" count="1">
            <x v="0"/>
          </reference>
        </references>
      </pivotArea>
    </format>
    <format dxfId="15">
      <pivotArea outline="0" fieldPosition="0" collapsedLevelsAreSubtotals="1">
        <references count="1">
          <reference field="4294967294" count="1">
            <x v="1"/>
          </reference>
        </references>
      </pivotArea>
    </format>
    <format dxfId="14">
      <pivotArea outline="0" fieldPosition="0" dataOnly="0" labelOnly="1">
        <references count="1">
          <reference field="4294967294" count="1">
            <x v="1"/>
          </reference>
        </references>
      </pivotArea>
    </format>
    <format dxfId="13">
      <pivotArea outline="0" fieldPosition="0" dataOnly="0" type="all"/>
    </format>
    <format dxfId="12">
      <pivotArea outline="0" fieldPosition="0" collapsedLevelsAreSubtotals="1"/>
    </format>
    <format dxfId="11">
      <pivotArea outline="0" fieldPosition="0" axis="axisRow" dataOnly="0" field="10" labelOnly="1" type="button"/>
    </format>
    <format dxfId="10">
      <pivotArea outline="0" fieldPosition="0" dataOnly="0" labelOnly="1">
        <references count="1">
          <reference field="10" count="0"/>
        </references>
      </pivotArea>
    </format>
    <format dxfId="9">
      <pivotArea outline="0" fieldPosition="0" dataOnly="0" grandRow="1" labelOnly="1"/>
    </format>
    <format dxfId="8">
      <pivotArea outline="0" fieldPosition="0" dataOnly="0" labelOnly="1">
        <references count="1">
          <reference field="4294967294" count="4">
            <x v="0"/>
            <x v="1"/>
            <x v="2"/>
            <x v="3"/>
          </reference>
        </references>
      </pivotArea>
    </format>
    <format dxfId="7">
      <pivotArea outline="0" fieldPosition="0" dataOnly="0" type="all"/>
    </format>
    <format dxfId="6">
      <pivotArea outline="0" fieldPosition="0" collapsedLevelsAreSubtotals="1"/>
    </format>
    <format dxfId="5">
      <pivotArea outline="0" fieldPosition="0" axis="axisRow" dataOnly="0" field="10" labelOnly="1" type="button"/>
    </format>
    <format dxfId="4">
      <pivotArea outline="0" fieldPosition="0" dataOnly="0" labelOnly="1">
        <references count="1">
          <reference field="10" count="0"/>
        </references>
      </pivotArea>
    </format>
    <format dxfId="3">
      <pivotArea outline="0" fieldPosition="0" dataOnly="0" grandRow="1" labelOnly="1"/>
    </format>
    <format dxfId="2">
      <pivotArea outline="0" fieldPosition="0" dataOnly="0" labelOnly="1">
        <references count="1">
          <reference field="4294967294" count="4">
            <x v="0"/>
            <x v="1"/>
            <x v="2"/>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Year" sourceName="Year">
  <pivotTables>
    <pivotTable tabId="1" name="PivotTable2"/>
  </pivotTables>
  <data>
    <tabular pivotCacheId="1">
      <items count="3">
        <i x="0"/>
        <i x="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Year" cache="Slicer_Year" caption="Year" rowHeight="241300" style="SlicerStyleDark1" lockedPosition="1"/>
</slicers>
</file>

<file path=xl/theme/theme1.xml><?xml version="1.0" encoding="utf-8"?>
<a:theme xmlns:a="http://schemas.openxmlformats.org/drawingml/2006/main" name="Vapor Trail">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Vapor Trail">
      <a:majorFont>
        <a:latin typeface="Century Gothic" panose="020B050202020202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B050202020202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Vapor Trail">
      <a:fillStyleLst>
        <a:solidFill>
          <a:schemeClr val="phClr"/>
        </a:solidFill>
        <a:gradFill rotWithShape="1">
          <a:gsLst>
            <a:gs pos="0">
              <a:schemeClr val="phClr">
                <a:tint val="69000"/>
                <a:alpha val="100000"/>
                <a:satMod val="109000"/>
                <a:lumMod val="110000"/>
              </a:schemeClr>
            </a:gs>
            <a:gs pos="52000">
              <a:schemeClr val="phClr">
                <a:tint val="74000"/>
                <a:satMod val="100000"/>
                <a:lumMod val="104000"/>
              </a:schemeClr>
            </a:gs>
            <a:gs pos="100000">
              <a:schemeClr val="phClr">
                <a:tint val="78000"/>
                <a:satMod val="100000"/>
                <a:lumMod val="100000"/>
              </a:schemeClr>
            </a:gs>
          </a:gsLst>
          <a:lin ang="5400000" scaled="0"/>
        </a:gradFill>
        <a:gradFill rotWithShape="1">
          <a:gsLst>
            <a:gs pos="0">
              <a:schemeClr val="phClr">
                <a:tint val="96000"/>
                <a:satMod val="100000"/>
                <a:lumMod val="104000"/>
              </a:schemeClr>
            </a:gs>
            <a:gs pos="78000">
              <a:schemeClr val="phClr">
                <a:shade val="100000"/>
                <a:satMod val="110000"/>
                <a:lumMod val="100000"/>
              </a:schemeClr>
            </a:gs>
          </a:gsLst>
          <a:lin ang="5400000" scaled="0"/>
        </a:gradFill>
      </a:fillStyleLst>
      <a:lnStyleLst>
        <a:ln w="9525"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scene3d>
            <a:camera prst="orthographicFront">
              <a:rot lat="0" lon="0" rev="0"/>
            </a:camera>
            <a:lightRig rig="threePt" dir="t"/>
          </a:scene3d>
          <a:sp3d>
            <a:bevelT w="25400" h="12700"/>
          </a:sp3d>
        </a:effectStyle>
        <a:effectStyle>
          <a:effectLst>
            <a:outerShdw blurRad="57150" dist="19050" dir="5400000" algn="ctr" rotWithShape="0">
              <a:srgbClr val="000000">
                <a:alpha val="48000"/>
              </a:srgbClr>
            </a:outerShdw>
          </a:effectLst>
          <a:scene3d>
            <a:camera prst="orthographicFront">
              <a:rot lat="0" lon="0" rev="0"/>
            </a:camera>
            <a:lightRig rig="threePt" dir="t"/>
          </a:scene3d>
          <a:sp3d>
            <a:bevelT w="50800" h="25400"/>
          </a:sp3d>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Vapor Trail" id="{4FDF2955-7D9C-493C-B9F9-C205151B46CD}" vid="{8F31A783-2159-4870-BC29-2BA7D038EA44}"/>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atacycleanalyticskenya.wordpress.com/advanced-charts/"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3.xml" /><Relationship Id="rId3" Type="http://schemas.openxmlformats.org/officeDocument/2006/relationships/pivotTable" Target="../pivotTables/pivotTable4.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J14"/>
  <sheetViews>
    <sheetView showGridLines="0" tabSelected="1" zoomScale="90" zoomScaleNormal="90" workbookViewId="0" topLeftCell="A4">
      <selection activeCell="I12" sqref="I12"/>
    </sheetView>
  </sheetViews>
  <sheetFormatPr defaultColWidth="0" defaultRowHeight="14.25" zeroHeight="1"/>
  <cols>
    <col min="1" max="2" width="1.421875" style="0" customWidth="1"/>
    <col min="3" max="10" width="9.140625" style="0" customWidth="1"/>
    <col min="11" max="11" width="1.421875" style="0" customWidth="1"/>
    <col min="12" max="12" width="0.42578125" style="0" customWidth="1"/>
    <col min="13" max="16384" width="9.140625" style="0" hidden="1" customWidth="1"/>
  </cols>
  <sheetData>
    <row r="1" ht="6" customHeight="1"/>
    <row r="2" spans="2:10" ht="15" thickBot="1">
      <c r="B2" s="8"/>
      <c r="C2" s="8"/>
      <c r="D2" s="8"/>
      <c r="E2" s="8"/>
      <c r="F2" s="8"/>
      <c r="G2" s="8"/>
      <c r="H2" s="8"/>
      <c r="I2" s="8"/>
      <c r="J2" s="8"/>
    </row>
    <row r="3" spans="2:10" ht="32.25" customHeight="1" thickBot="1">
      <c r="B3" s="9"/>
      <c r="C3" s="35" t="s">
        <v>53</v>
      </c>
      <c r="D3" s="35"/>
      <c r="E3" s="35"/>
      <c r="F3" s="35"/>
      <c r="G3" s="35"/>
      <c r="H3" s="35"/>
      <c r="I3" s="9"/>
      <c r="J3" s="9"/>
    </row>
    <row r="4" spans="2:10" ht="14.25">
      <c r="B4" s="8"/>
      <c r="C4" s="8"/>
      <c r="D4" s="8"/>
      <c r="E4" s="8"/>
      <c r="F4" s="8"/>
      <c r="G4" s="8"/>
      <c r="H4" s="8"/>
      <c r="I4" s="8"/>
      <c r="J4" s="8"/>
    </row>
    <row r="5" spans="2:10" ht="14.25">
      <c r="B5" s="8"/>
      <c r="C5" s="8"/>
      <c r="D5" s="8"/>
      <c r="E5" s="8"/>
      <c r="F5" s="8"/>
      <c r="G5" s="8"/>
      <c r="H5" s="8"/>
      <c r="I5" s="8"/>
      <c r="J5" s="8"/>
    </row>
    <row r="6" spans="2:10" ht="14.25">
      <c r="B6" s="8"/>
      <c r="C6" s="8"/>
      <c r="D6" s="8"/>
      <c r="E6" s="8"/>
      <c r="F6" s="8"/>
      <c r="G6" s="8"/>
      <c r="H6" s="8"/>
      <c r="I6" s="8"/>
      <c r="J6" s="8"/>
    </row>
    <row r="7" spans="2:10" ht="14.25">
      <c r="B7" s="8"/>
      <c r="C7" s="8"/>
      <c r="D7" s="8"/>
      <c r="E7" s="8"/>
      <c r="F7" s="8"/>
      <c r="G7" s="8"/>
      <c r="H7" s="8"/>
      <c r="I7" s="8"/>
      <c r="J7" s="8"/>
    </row>
    <row r="8" spans="2:10" ht="14.25">
      <c r="B8" s="8"/>
      <c r="C8" s="8"/>
      <c r="D8" s="8"/>
      <c r="E8" s="8"/>
      <c r="F8" s="8"/>
      <c r="G8" s="8"/>
      <c r="H8" s="8"/>
      <c r="I8" s="8"/>
      <c r="J8" s="8"/>
    </row>
    <row r="9" spans="2:10" ht="14.25">
      <c r="B9" s="8"/>
      <c r="C9" s="8"/>
      <c r="D9" s="8"/>
      <c r="E9" s="8"/>
      <c r="F9" s="8"/>
      <c r="G9" s="8"/>
      <c r="H9" s="8"/>
      <c r="I9" s="8"/>
      <c r="J9" s="8"/>
    </row>
    <row r="10" spans="2:10" ht="14.25">
      <c r="B10" s="8"/>
      <c r="C10" s="8"/>
      <c r="D10" s="8"/>
      <c r="E10" s="8"/>
      <c r="F10" s="8"/>
      <c r="G10" s="8"/>
      <c r="H10" s="8"/>
      <c r="I10" s="8"/>
      <c r="J10" s="8"/>
    </row>
    <row r="11" spans="2:10" ht="14.25">
      <c r="B11" s="8"/>
      <c r="C11" s="8"/>
      <c r="D11" s="8"/>
      <c r="E11" s="8"/>
      <c r="F11" s="8"/>
      <c r="G11" s="8"/>
      <c r="H11" s="8"/>
      <c r="I11" s="8"/>
      <c r="J11" s="8"/>
    </row>
    <row r="12" spans="2:10" ht="14.25">
      <c r="B12" s="8"/>
      <c r="C12" s="8"/>
      <c r="D12" s="8"/>
      <c r="E12" s="8"/>
      <c r="F12" s="8"/>
      <c r="G12" s="8"/>
      <c r="H12" s="8"/>
      <c r="I12" s="8"/>
      <c r="J12" s="8"/>
    </row>
    <row r="13" spans="2:10" ht="14.25">
      <c r="B13" s="8"/>
      <c r="C13" s="8"/>
      <c r="D13" s="8"/>
      <c r="E13" s="8"/>
      <c r="F13" s="8"/>
      <c r="G13" s="8"/>
      <c r="H13" s="8"/>
      <c r="I13" s="8"/>
      <c r="J13" s="8"/>
    </row>
    <row r="14" spans="2:10" ht="14.25">
      <c r="B14" s="8"/>
      <c r="C14" s="8"/>
      <c r="D14" s="8"/>
      <c r="E14" s="8"/>
      <c r="F14" s="8"/>
      <c r="G14" s="8"/>
      <c r="H14" s="8"/>
      <c r="I14" s="8"/>
      <c r="J14" s="8"/>
    </row>
    <row r="15" ht="3.75" customHeight="1"/>
  </sheetData>
  <hyperlinks>
    <hyperlink ref="C3:H3" r:id="rId1" tooltip="Excel Dashboards" display="Data Visualization In Excel"/>
  </hyperlinks>
  <printOptions/>
  <pageMargins left="0.7" right="0.7" top="0.75" bottom="0.75" header="0.3" footer="0.3"/>
  <pageSetup orientation="portrait" paperSize="9"/>
  <drawing r:id="rId3"/>
  <legacyDrawing r:id="rId2"/>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V31"/>
  <sheetViews>
    <sheetView showGridLines="0" workbookViewId="0" topLeftCell="P21">
      <selection activeCell="S22" sqref="S22:S23"/>
    </sheetView>
  </sheetViews>
  <sheetFormatPr defaultColWidth="9.140625" defaultRowHeight="14.25"/>
  <cols>
    <col min="1" max="1" width="12.00390625" style="28" bestFit="1" customWidth="1"/>
    <col min="2" max="2" width="27.57421875" style="28" bestFit="1" customWidth="1"/>
    <col min="3" max="3" width="9.7109375" style="6" bestFit="1" customWidth="1"/>
    <col min="4" max="4" width="8.8515625" style="5" bestFit="1" customWidth="1"/>
    <col min="5" max="5" width="15.28125" style="5" bestFit="1" customWidth="1"/>
    <col min="6" max="6" width="10.140625" style="28" bestFit="1" customWidth="1"/>
    <col min="7" max="7" width="17.57421875" style="28" bestFit="1" customWidth="1"/>
    <col min="8" max="8" width="18.57421875" style="28" bestFit="1" customWidth="1"/>
    <col min="9" max="9" width="7.28125" style="30" customWidth="1"/>
    <col min="10" max="11" width="13.421875" style="30" customWidth="1"/>
    <col min="12" max="12" width="7.57421875" style="27" bestFit="1" customWidth="1"/>
    <col min="13" max="15" width="9.140625" style="28" customWidth="1"/>
    <col min="16" max="16" width="12.140625" style="28" bestFit="1" customWidth="1"/>
    <col min="17" max="17" width="7.57421875" style="28" customWidth="1"/>
    <col min="18" max="18" width="13.28125" style="28" customWidth="1"/>
    <col min="19" max="19" width="14.57421875" style="30" customWidth="1"/>
    <col min="20" max="20" width="9.421875" style="28" bestFit="1" customWidth="1"/>
    <col min="21" max="21" width="19.28125" style="28" bestFit="1" customWidth="1"/>
    <col min="22" max="22" width="18.57421875" style="28" bestFit="1" customWidth="1"/>
    <col min="23" max="16384" width="9.140625" style="28" customWidth="1"/>
  </cols>
  <sheetData>
    <row r="1" ht="14.25"/>
    <row r="2" ht="14.25"/>
    <row r="4" spans="1:19" s="2" customFormat="1" ht="14.25">
      <c r="A4" s="14" t="s">
        <v>0</v>
      </c>
      <c r="B4" s="14" t="s">
        <v>1</v>
      </c>
      <c r="C4" s="15" t="s">
        <v>2</v>
      </c>
      <c r="D4" s="16" t="s">
        <v>3</v>
      </c>
      <c r="E4" s="16" t="s">
        <v>4</v>
      </c>
      <c r="F4" s="17" t="s">
        <v>5</v>
      </c>
      <c r="G4" s="14" t="s">
        <v>6</v>
      </c>
      <c r="H4" s="14" t="s">
        <v>7</v>
      </c>
      <c r="I4" s="18" t="s">
        <v>8</v>
      </c>
      <c r="J4" s="18" t="s">
        <v>54</v>
      </c>
      <c r="K4" s="18" t="s">
        <v>55</v>
      </c>
      <c r="L4" s="19" t="s">
        <v>9</v>
      </c>
      <c r="M4" s="1"/>
      <c r="N4" s="1"/>
      <c r="O4" s="1"/>
      <c r="P4" s="1"/>
      <c r="Q4" s="7" t="s">
        <v>49</v>
      </c>
      <c r="S4" s="12"/>
    </row>
    <row r="5" spans="1:19" s="2" customFormat="1" ht="14.25">
      <c r="A5" s="20" t="s">
        <v>10</v>
      </c>
      <c r="B5" s="20" t="s">
        <v>11</v>
      </c>
      <c r="C5" s="21">
        <v>50</v>
      </c>
      <c r="D5" s="22">
        <v>9228.095800000001</v>
      </c>
      <c r="E5" s="22">
        <v>5446</v>
      </c>
      <c r="F5" s="23">
        <v>41640</v>
      </c>
      <c r="G5" s="20" t="s">
        <v>12</v>
      </c>
      <c r="H5" s="20" t="s">
        <v>13</v>
      </c>
      <c r="I5" s="24">
        <f aca="true" t="shared" si="0" ref="I5:I31">YEAR(F5)</f>
        <v>2014</v>
      </c>
      <c r="J5" s="36">
        <f>DATE($I5,1,1)</f>
        <v>41640</v>
      </c>
      <c r="K5" s="36">
        <f ca="1">DATE($I5,MONTH(TODAY()),DAY(TODAY()))</f>
        <v>41792</v>
      </c>
      <c r="L5" s="25" t="str">
        <f ca="1">IF(AND($F5&gt;=$J5,$F5&lt;=$K5),"YTD","Other")</f>
        <v>YTD</v>
      </c>
      <c r="M5" s="1"/>
      <c r="N5" s="1"/>
      <c r="O5" s="1"/>
      <c r="P5" s="1"/>
      <c r="Q5" s="4" t="s">
        <v>8</v>
      </c>
      <c r="R5" s="3">
        <v>2016</v>
      </c>
      <c r="S5" s="12"/>
    </row>
    <row r="6" spans="1:19" s="2" customFormat="1" ht="14.25">
      <c r="A6" s="20" t="s">
        <v>10</v>
      </c>
      <c r="B6" s="20" t="s">
        <v>11</v>
      </c>
      <c r="C6" s="21">
        <v>25</v>
      </c>
      <c r="D6" s="22">
        <v>4614.0479000000005</v>
      </c>
      <c r="E6" s="22">
        <v>2513</v>
      </c>
      <c r="F6" s="23">
        <v>41653</v>
      </c>
      <c r="G6" s="20" t="s">
        <v>12</v>
      </c>
      <c r="H6" s="20" t="s">
        <v>13</v>
      </c>
      <c r="I6" s="24">
        <f t="shared" si="0"/>
        <v>2014</v>
      </c>
      <c r="J6" s="36">
        <f aca="true" t="shared" si="1" ref="J6:J31">DATE($I6,1,1)</f>
        <v>41640</v>
      </c>
      <c r="K6" s="36">
        <f aca="true" t="shared" si="2" ref="K6:K31">DATE($I6,MONTH(TODAY()),DAY(TODAY()))</f>
        <v>41792</v>
      </c>
      <c r="L6" s="25" t="str">
        <f aca="true" t="shared" si="3" ref="L6:L31">IF(AND($F6&gt;=$J6,$F6&lt;=$K6),"YTD","Other")</f>
        <v>YTD</v>
      </c>
      <c r="M6" s="1"/>
      <c r="N6" s="1"/>
      <c r="O6" s="1"/>
      <c r="P6" s="1"/>
      <c r="S6" s="12"/>
    </row>
    <row r="7" spans="1:19" s="2" customFormat="1" ht="14.25">
      <c r="A7" s="20" t="s">
        <v>10</v>
      </c>
      <c r="B7" s="20" t="s">
        <v>11</v>
      </c>
      <c r="C7" s="21">
        <v>25</v>
      </c>
      <c r="D7" s="22">
        <v>222.05149999999998</v>
      </c>
      <c r="E7" s="22">
        <v>126</v>
      </c>
      <c r="F7" s="23">
        <v>41669</v>
      </c>
      <c r="G7" s="20" t="s">
        <v>12</v>
      </c>
      <c r="H7" s="20" t="s">
        <v>13</v>
      </c>
      <c r="I7" s="24">
        <f t="shared" si="0"/>
        <v>2014</v>
      </c>
      <c r="J7" s="36">
        <f t="shared" si="1"/>
        <v>41640</v>
      </c>
      <c r="K7" s="36">
        <f ca="1" t="shared" si="2"/>
        <v>41792</v>
      </c>
      <c r="L7" s="25" t="str">
        <f ca="1" t="shared" si="3"/>
        <v>YTD</v>
      </c>
      <c r="M7" s="1"/>
      <c r="N7" s="1"/>
      <c r="O7" s="1"/>
      <c r="P7" s="1"/>
      <c r="S7" s="12"/>
    </row>
    <row r="8" spans="1:19" s="2" customFormat="1" ht="14.25">
      <c r="A8" s="20" t="s">
        <v>10</v>
      </c>
      <c r="B8" s="20" t="s">
        <v>11</v>
      </c>
      <c r="C8" s="21">
        <v>25</v>
      </c>
      <c r="D8" s="22">
        <v>4614.0479000000005</v>
      </c>
      <c r="E8" s="22">
        <v>2450</v>
      </c>
      <c r="F8" s="23">
        <v>41655</v>
      </c>
      <c r="G8" s="20" t="s">
        <v>14</v>
      </c>
      <c r="H8" s="20" t="s">
        <v>15</v>
      </c>
      <c r="I8" s="24">
        <f t="shared" si="0"/>
        <v>2014</v>
      </c>
      <c r="J8" s="36">
        <f t="shared" si="1"/>
        <v>41640</v>
      </c>
      <c r="K8" s="36">
        <f ca="1" t="shared" si="2"/>
        <v>41792</v>
      </c>
      <c r="L8" s="25" t="str">
        <f ca="1" t="shared" si="3"/>
        <v>YTD</v>
      </c>
      <c r="M8" s="1"/>
      <c r="N8" s="1"/>
      <c r="O8" s="1"/>
      <c r="P8" s="1"/>
      <c r="S8" s="12"/>
    </row>
    <row r="9" spans="1:19" s="2" customFormat="1" ht="14.25">
      <c r="A9" s="20" t="s">
        <v>19</v>
      </c>
      <c r="B9" s="20" t="s">
        <v>20</v>
      </c>
      <c r="C9" s="21">
        <v>50</v>
      </c>
      <c r="D9" s="22">
        <v>634.4888</v>
      </c>
      <c r="E9" s="22">
        <v>378</v>
      </c>
      <c r="F9" s="23">
        <v>41812</v>
      </c>
      <c r="G9" s="20" t="s">
        <v>17</v>
      </c>
      <c r="H9" s="20" t="s">
        <v>18</v>
      </c>
      <c r="I9" s="24">
        <f t="shared" si="0"/>
        <v>2014</v>
      </c>
      <c r="J9" s="36">
        <f t="shared" si="1"/>
        <v>41640</v>
      </c>
      <c r="K9" s="36">
        <f ca="1" t="shared" si="2"/>
        <v>41792</v>
      </c>
      <c r="L9" s="25" t="str">
        <f ca="1" t="shared" si="3"/>
        <v>Other</v>
      </c>
      <c r="M9" s="1"/>
      <c r="N9" s="1"/>
      <c r="O9" s="1"/>
      <c r="P9" s="1"/>
      <c r="Q9" s="7" t="s">
        <v>50</v>
      </c>
      <c r="S9" s="12"/>
    </row>
    <row r="10" spans="1:19" s="2" customFormat="1" ht="14.25">
      <c r="A10" s="20" t="s">
        <v>19</v>
      </c>
      <c r="B10" s="20" t="s">
        <v>20</v>
      </c>
      <c r="C10" s="21">
        <v>200</v>
      </c>
      <c r="D10" s="22">
        <v>456.412</v>
      </c>
      <c r="E10" s="22">
        <v>245</v>
      </c>
      <c r="F10" s="23">
        <v>41799</v>
      </c>
      <c r="G10" s="20" t="s">
        <v>12</v>
      </c>
      <c r="H10" s="20" t="s">
        <v>16</v>
      </c>
      <c r="I10" s="24">
        <f t="shared" si="0"/>
        <v>2014</v>
      </c>
      <c r="J10" s="36">
        <f t="shared" si="1"/>
        <v>41640</v>
      </c>
      <c r="K10" s="36">
        <f ca="1" t="shared" si="2"/>
        <v>41792</v>
      </c>
      <c r="L10" s="25" t="str">
        <f ca="1" t="shared" si="3"/>
        <v>Other</v>
      </c>
      <c r="M10" s="1"/>
      <c r="N10" s="1"/>
      <c r="O10" s="1"/>
      <c r="P10" s="1"/>
      <c r="S10" s="12"/>
    </row>
    <row r="11" spans="1:19" s="2" customFormat="1" ht="14.25">
      <c r="A11" s="20" t="s">
        <v>19</v>
      </c>
      <c r="B11" s="20" t="s">
        <v>20</v>
      </c>
      <c r="C11" s="21">
        <v>50</v>
      </c>
      <c r="D11" s="22">
        <v>9228.095800000001</v>
      </c>
      <c r="E11" s="22">
        <v>4970</v>
      </c>
      <c r="F11" s="23">
        <v>41797</v>
      </c>
      <c r="G11" s="20" t="s">
        <v>12</v>
      </c>
      <c r="H11" s="20" t="s">
        <v>16</v>
      </c>
      <c r="I11" s="24">
        <f t="shared" si="0"/>
        <v>2014</v>
      </c>
      <c r="J11" s="36">
        <f t="shared" si="1"/>
        <v>41640</v>
      </c>
      <c r="K11" s="36">
        <f ca="1" t="shared" si="2"/>
        <v>41792</v>
      </c>
      <c r="L11" s="25" t="str">
        <f ca="1" t="shared" si="3"/>
        <v>Other</v>
      </c>
      <c r="M11" s="1"/>
      <c r="N11" s="1"/>
      <c r="O11" s="1"/>
      <c r="P11" s="1"/>
      <c r="S11" s="12"/>
    </row>
    <row r="12" spans="1:19" s="2" customFormat="1" ht="14.25">
      <c r="A12" s="20" t="s">
        <v>21</v>
      </c>
      <c r="B12" s="20" t="s">
        <v>22</v>
      </c>
      <c r="C12" s="21">
        <v>25</v>
      </c>
      <c r="D12" s="22">
        <v>7948.543900000001</v>
      </c>
      <c r="E12" s="22">
        <v>4277</v>
      </c>
      <c r="F12" s="23">
        <v>41803</v>
      </c>
      <c r="G12" s="20" t="s">
        <v>12</v>
      </c>
      <c r="H12" s="20" t="s">
        <v>16</v>
      </c>
      <c r="I12" s="24">
        <f t="shared" si="0"/>
        <v>2014</v>
      </c>
      <c r="J12" s="36">
        <f t="shared" si="1"/>
        <v>41640</v>
      </c>
      <c r="K12" s="36">
        <f ca="1" t="shared" si="2"/>
        <v>41792</v>
      </c>
      <c r="L12" s="25" t="str">
        <f ca="1" t="shared" si="3"/>
        <v>Other</v>
      </c>
      <c r="M12" s="1"/>
      <c r="N12" s="1"/>
      <c r="O12" s="1"/>
      <c r="P12" s="1"/>
      <c r="Q12" s="26" t="s">
        <v>9</v>
      </c>
      <c r="R12" s="28" t="s">
        <v>43</v>
      </c>
      <c r="S12" s="12"/>
    </row>
    <row r="13" spans="1:19" s="2" customFormat="1" ht="14.25">
      <c r="A13" s="20" t="s">
        <v>21</v>
      </c>
      <c r="B13" s="20" t="s">
        <v>22</v>
      </c>
      <c r="C13" s="21">
        <v>25</v>
      </c>
      <c r="D13" s="22">
        <v>4614.0479000000005</v>
      </c>
      <c r="E13" s="22">
        <v>2464</v>
      </c>
      <c r="F13" s="23">
        <v>41810</v>
      </c>
      <c r="G13" s="20" t="s">
        <v>12</v>
      </c>
      <c r="H13" s="20" t="s">
        <v>16</v>
      </c>
      <c r="I13" s="24">
        <f t="shared" si="0"/>
        <v>2014</v>
      </c>
      <c r="J13" s="36">
        <f t="shared" si="1"/>
        <v>41640</v>
      </c>
      <c r="K13" s="36">
        <f ca="1" t="shared" si="2"/>
        <v>41792</v>
      </c>
      <c r="L13" s="25" t="str">
        <f ca="1" t="shared" si="3"/>
        <v>Other</v>
      </c>
      <c r="M13" s="1"/>
      <c r="N13" s="1"/>
      <c r="O13" s="1"/>
      <c r="P13" s="1"/>
      <c r="S13" s="12"/>
    </row>
    <row r="14" spans="1:22" s="2" customFormat="1" ht="14.25">
      <c r="A14" s="20" t="s">
        <v>21</v>
      </c>
      <c r="B14" s="20" t="s">
        <v>22</v>
      </c>
      <c r="C14" s="21">
        <v>50</v>
      </c>
      <c r="D14" s="22">
        <v>9228.095800000001</v>
      </c>
      <c r="E14" s="22">
        <v>5131</v>
      </c>
      <c r="F14" s="23">
        <v>41818</v>
      </c>
      <c r="G14" s="20" t="s">
        <v>12</v>
      </c>
      <c r="H14" s="20" t="s">
        <v>16</v>
      </c>
      <c r="I14" s="24">
        <f t="shared" si="0"/>
        <v>2014</v>
      </c>
      <c r="J14" s="36">
        <f t="shared" si="1"/>
        <v>41640</v>
      </c>
      <c r="K14" s="36">
        <f ca="1" t="shared" si="2"/>
        <v>41792</v>
      </c>
      <c r="L14" s="25" t="str">
        <f ca="1" t="shared" si="3"/>
        <v>Other</v>
      </c>
      <c r="M14" s="1"/>
      <c r="N14" s="1"/>
      <c r="O14" s="1"/>
      <c r="P14" s="1"/>
      <c r="Q14" s="28"/>
      <c r="R14" s="29" t="s">
        <v>44</v>
      </c>
      <c r="S14" s="30" t="s">
        <v>48</v>
      </c>
      <c r="T14" s="29" t="s">
        <v>47</v>
      </c>
      <c r="U14" s="29" t="s">
        <v>46</v>
      </c>
      <c r="V14"/>
    </row>
    <row r="15" spans="1:22" s="2" customFormat="1" ht="14.25">
      <c r="A15" s="20" t="s">
        <v>21</v>
      </c>
      <c r="B15" s="20" t="s">
        <v>22</v>
      </c>
      <c r="C15" s="21">
        <v>25</v>
      </c>
      <c r="D15" s="22">
        <v>9622.734</v>
      </c>
      <c r="E15" s="22">
        <v>5558</v>
      </c>
      <c r="F15" s="23">
        <v>41808</v>
      </c>
      <c r="G15" s="20" t="s">
        <v>12</v>
      </c>
      <c r="H15" s="20" t="s">
        <v>16</v>
      </c>
      <c r="I15" s="24">
        <f t="shared" si="0"/>
        <v>2014</v>
      </c>
      <c r="J15" s="36">
        <f t="shared" si="1"/>
        <v>41640</v>
      </c>
      <c r="K15" s="36">
        <f ca="1" t="shared" si="2"/>
        <v>41792</v>
      </c>
      <c r="L15" s="25" t="str">
        <f ca="1" t="shared" si="3"/>
        <v>Other</v>
      </c>
      <c r="M15" s="1"/>
      <c r="N15" s="1"/>
      <c r="O15" s="1"/>
      <c r="P15" s="1"/>
      <c r="Q15" s="27">
        <v>2014</v>
      </c>
      <c r="R15" s="31">
        <v>18678.2431</v>
      </c>
      <c r="S15" s="32"/>
      <c r="T15" s="33">
        <v>8143.2431</v>
      </c>
      <c r="U15" s="34">
        <v>0.43597478929910705</v>
      </c>
      <c r="V15"/>
    </row>
    <row r="16" spans="1:22" s="2" customFormat="1" ht="14.25">
      <c r="A16" s="20" t="s">
        <v>23</v>
      </c>
      <c r="B16" s="20" t="s">
        <v>24</v>
      </c>
      <c r="C16" s="21">
        <v>25</v>
      </c>
      <c r="D16" s="22">
        <v>8186.9997</v>
      </c>
      <c r="E16" s="22">
        <v>4340</v>
      </c>
      <c r="F16" s="23">
        <v>42111</v>
      </c>
      <c r="G16" s="20" t="s">
        <v>25</v>
      </c>
      <c r="H16" s="20" t="s">
        <v>26</v>
      </c>
      <c r="I16" s="24">
        <f t="shared" si="0"/>
        <v>2015</v>
      </c>
      <c r="J16" s="36">
        <f t="shared" si="1"/>
        <v>42005</v>
      </c>
      <c r="K16" s="36">
        <f ca="1" t="shared" si="2"/>
        <v>42157</v>
      </c>
      <c r="L16" s="25" t="str">
        <f ca="1" t="shared" si="3"/>
        <v>YTD</v>
      </c>
      <c r="M16" s="1"/>
      <c r="N16" s="1"/>
      <c r="O16" s="1"/>
      <c r="P16" s="1"/>
      <c r="Q16" s="27">
        <v>2015</v>
      </c>
      <c r="R16" s="31">
        <v>84388.6131</v>
      </c>
      <c r="S16" s="32">
        <v>3.5180166382993483</v>
      </c>
      <c r="T16" s="33">
        <v>39476.6131</v>
      </c>
      <c r="U16" s="34">
        <v>0.46779549574088214</v>
      </c>
      <c r="V16"/>
    </row>
    <row r="17" spans="1:22" s="2" customFormat="1" ht="14.25">
      <c r="A17" s="20" t="s">
        <v>23</v>
      </c>
      <c r="B17" s="20" t="s">
        <v>24</v>
      </c>
      <c r="C17" s="21">
        <v>75</v>
      </c>
      <c r="D17" s="22">
        <v>21383.802</v>
      </c>
      <c r="E17" s="22">
        <v>11641</v>
      </c>
      <c r="F17" s="23">
        <v>42111</v>
      </c>
      <c r="G17" s="20" t="s">
        <v>14</v>
      </c>
      <c r="H17" s="20" t="s">
        <v>27</v>
      </c>
      <c r="I17" s="24">
        <f t="shared" si="0"/>
        <v>2015</v>
      </c>
      <c r="J17" s="36">
        <f t="shared" si="1"/>
        <v>42005</v>
      </c>
      <c r="K17" s="36">
        <f ca="1" t="shared" si="2"/>
        <v>42157</v>
      </c>
      <c r="L17" s="25" t="str">
        <f ca="1" t="shared" si="3"/>
        <v>YTD</v>
      </c>
      <c r="M17" s="1"/>
      <c r="N17" s="1"/>
      <c r="O17" s="1"/>
      <c r="P17" s="1"/>
      <c r="Q17" s="27">
        <v>2016</v>
      </c>
      <c r="R17" s="31">
        <v>81937.284</v>
      </c>
      <c r="S17" s="32">
        <v>-0.029048102699533552</v>
      </c>
      <c r="T17" s="33">
        <v>35800.284</v>
      </c>
      <c r="U17" s="34">
        <v>0.43692300076726975</v>
      </c>
      <c r="V17"/>
    </row>
    <row r="18" spans="1:22" s="2" customFormat="1" ht="14.25">
      <c r="A18" s="20" t="s">
        <v>23</v>
      </c>
      <c r="B18" s="20" t="s">
        <v>24</v>
      </c>
      <c r="C18" s="21">
        <v>100</v>
      </c>
      <c r="D18" s="22">
        <v>54096.191600000006</v>
      </c>
      <c r="E18" s="22">
        <v>28511</v>
      </c>
      <c r="F18" s="23">
        <v>42108</v>
      </c>
      <c r="G18" s="20" t="s">
        <v>14</v>
      </c>
      <c r="H18" s="20" t="s">
        <v>28</v>
      </c>
      <c r="I18" s="24">
        <f t="shared" si="0"/>
        <v>2015</v>
      </c>
      <c r="J18" s="36">
        <f t="shared" si="1"/>
        <v>42005</v>
      </c>
      <c r="K18" s="36">
        <f ca="1" t="shared" si="2"/>
        <v>42157</v>
      </c>
      <c r="L18" s="25" t="str">
        <f ca="1" t="shared" si="3"/>
        <v>YTD</v>
      </c>
      <c r="M18" s="1"/>
      <c r="N18" s="1"/>
      <c r="O18" s="1"/>
      <c r="P18" s="1"/>
      <c r="Q18" s="27" t="s">
        <v>45</v>
      </c>
      <c r="R18" s="31">
        <v>185004.14020000002</v>
      </c>
      <c r="S18" s="32"/>
      <c r="T18" s="33">
        <v>83420.14020000002</v>
      </c>
      <c r="U18" s="34">
        <v>0.45090958564396505</v>
      </c>
      <c r="V18"/>
    </row>
    <row r="19" spans="1:19" s="2" customFormat="1" ht="14.25">
      <c r="A19" s="20" t="s">
        <v>23</v>
      </c>
      <c r="B19" s="20" t="s">
        <v>24</v>
      </c>
      <c r="C19" s="21">
        <v>25</v>
      </c>
      <c r="D19" s="22">
        <v>721.6197999999999</v>
      </c>
      <c r="E19" s="22">
        <v>420</v>
      </c>
      <c r="F19" s="23">
        <v>42118</v>
      </c>
      <c r="G19" s="20" t="s">
        <v>17</v>
      </c>
      <c r="H19" s="20" t="s">
        <v>18</v>
      </c>
      <c r="I19" s="24">
        <f t="shared" si="0"/>
        <v>2015</v>
      </c>
      <c r="J19" s="36">
        <f t="shared" si="1"/>
        <v>42005</v>
      </c>
      <c r="K19" s="36">
        <f ca="1" t="shared" si="2"/>
        <v>42157</v>
      </c>
      <c r="L19" s="25" t="str">
        <f ca="1" t="shared" si="3"/>
        <v>YTD</v>
      </c>
      <c r="M19" s="1"/>
      <c r="N19" s="1"/>
      <c r="O19" s="1"/>
      <c r="P19" s="1"/>
      <c r="S19" s="30"/>
    </row>
    <row r="20" spans="1:19" s="2" customFormat="1" ht="14.25">
      <c r="A20" s="20" t="s">
        <v>29</v>
      </c>
      <c r="B20" s="20" t="s">
        <v>30</v>
      </c>
      <c r="C20" s="21">
        <v>25</v>
      </c>
      <c r="D20" s="22">
        <v>317.2444</v>
      </c>
      <c r="E20" s="22">
        <v>175</v>
      </c>
      <c r="F20" s="23">
        <v>41991</v>
      </c>
      <c r="G20" s="20" t="s">
        <v>12</v>
      </c>
      <c r="H20" s="20" t="s">
        <v>16</v>
      </c>
      <c r="I20" s="24">
        <f t="shared" si="0"/>
        <v>2014</v>
      </c>
      <c r="J20" s="36">
        <f t="shared" si="1"/>
        <v>41640</v>
      </c>
      <c r="K20" s="36">
        <f ca="1" t="shared" si="2"/>
        <v>41792</v>
      </c>
      <c r="L20" s="25" t="str">
        <f ca="1" t="shared" si="3"/>
        <v>Other</v>
      </c>
      <c r="M20" s="1"/>
      <c r="N20" s="1"/>
      <c r="O20" s="1"/>
      <c r="P20" s="1"/>
      <c r="Q20" s="28"/>
      <c r="R20" s="28"/>
      <c r="S20" s="30"/>
    </row>
    <row r="21" spans="1:19" s="2" customFormat="1" ht="14.25">
      <c r="A21" s="20" t="s">
        <v>29</v>
      </c>
      <c r="B21" s="20" t="s">
        <v>30</v>
      </c>
      <c r="C21" s="21">
        <v>25</v>
      </c>
      <c r="D21" s="22">
        <v>13671.369799999999</v>
      </c>
      <c r="E21" s="22">
        <v>8190</v>
      </c>
      <c r="F21" s="23">
        <v>41996</v>
      </c>
      <c r="G21" s="20" t="s">
        <v>14</v>
      </c>
      <c r="H21" s="20" t="s">
        <v>31</v>
      </c>
      <c r="I21" s="24">
        <f t="shared" si="0"/>
        <v>2014</v>
      </c>
      <c r="J21" s="36">
        <f t="shared" si="1"/>
        <v>41640</v>
      </c>
      <c r="K21" s="36">
        <f ca="1" t="shared" si="2"/>
        <v>41792</v>
      </c>
      <c r="L21" s="25" t="str">
        <f ca="1" t="shared" si="3"/>
        <v>Other</v>
      </c>
      <c r="M21" s="1"/>
      <c r="N21" s="1"/>
      <c r="O21" s="1"/>
      <c r="P21" s="1"/>
      <c r="Q21" s="28"/>
      <c r="R21" s="28"/>
      <c r="S21" s="30"/>
    </row>
    <row r="22" spans="1:21" s="2" customFormat="1" ht="14.25">
      <c r="A22" s="20" t="s">
        <v>29</v>
      </c>
      <c r="B22" s="20" t="s">
        <v>30</v>
      </c>
      <c r="C22" s="21">
        <v>75</v>
      </c>
      <c r="D22" s="22">
        <v>24292.801499999998</v>
      </c>
      <c r="E22" s="22">
        <v>14000</v>
      </c>
      <c r="F22" s="23">
        <v>41985</v>
      </c>
      <c r="G22" s="20" t="s">
        <v>14</v>
      </c>
      <c r="H22" s="20" t="s">
        <v>32</v>
      </c>
      <c r="I22" s="24">
        <f t="shared" si="0"/>
        <v>2014</v>
      </c>
      <c r="J22" s="36">
        <f t="shared" si="1"/>
        <v>41640</v>
      </c>
      <c r="K22" s="36">
        <f ca="1" t="shared" si="2"/>
        <v>41792</v>
      </c>
      <c r="L22" s="25" t="str">
        <f ca="1" t="shared" si="3"/>
        <v>Other</v>
      </c>
      <c r="M22" s="1"/>
      <c r="N22" s="1"/>
      <c r="O22" s="1"/>
      <c r="P22" s="10"/>
      <c r="Q22" s="10"/>
      <c r="R22" s="11" t="s">
        <v>44</v>
      </c>
      <c r="S22" s="13" t="s">
        <v>48</v>
      </c>
      <c r="T22" s="11" t="s">
        <v>47</v>
      </c>
      <c r="U22" s="11" t="s">
        <v>46</v>
      </c>
    </row>
    <row r="23" spans="1:21" s="2" customFormat="1" ht="17.25">
      <c r="A23" s="20" t="s">
        <v>29</v>
      </c>
      <c r="B23" s="20" t="s">
        <v>30</v>
      </c>
      <c r="C23" s="21">
        <v>50</v>
      </c>
      <c r="D23" s="22">
        <v>634.4888</v>
      </c>
      <c r="E23" s="22">
        <v>378</v>
      </c>
      <c r="F23" s="23">
        <v>41986</v>
      </c>
      <c r="G23" s="20" t="s">
        <v>14</v>
      </c>
      <c r="H23" s="20" t="s">
        <v>33</v>
      </c>
      <c r="I23" s="24">
        <f t="shared" si="0"/>
        <v>2014</v>
      </c>
      <c r="J23" s="36">
        <f t="shared" si="1"/>
        <v>41640</v>
      </c>
      <c r="K23" s="36">
        <f ca="1" t="shared" si="2"/>
        <v>41792</v>
      </c>
      <c r="L23" s="25" t="str">
        <f ca="1" t="shared" si="3"/>
        <v>Other</v>
      </c>
      <c r="M23" s="1"/>
      <c r="N23" s="1"/>
      <c r="O23" s="1"/>
      <c r="P23" s="39" t="s">
        <v>51</v>
      </c>
      <c r="Q23" s="39">
        <f>selYear</f>
        <v>2016</v>
      </c>
      <c r="R23" s="31">
        <f aca="true" t="shared" si="4" ref="R23:U24">_xlfn.IFERROR(VLOOKUP($Q23,$Q$14:$U$18,MATCH(R$22,$Q$14:$U$14,0),FALSE),"n.a")</f>
        <v>81937.284</v>
      </c>
      <c r="S23" s="37">
        <f t="shared" si="4"/>
        <v>-0.029048102699533552</v>
      </c>
      <c r="T23" s="31">
        <f t="shared" si="4"/>
        <v>35800.284</v>
      </c>
      <c r="U23" s="34">
        <f t="shared" si="4"/>
        <v>0.43692300076726975</v>
      </c>
    </row>
    <row r="24" spans="1:21" s="2" customFormat="1" ht="14.25">
      <c r="A24" s="20" t="s">
        <v>34</v>
      </c>
      <c r="B24" s="20" t="s">
        <v>35</v>
      </c>
      <c r="C24" s="21">
        <v>125</v>
      </c>
      <c r="D24" s="22">
        <v>12014.97</v>
      </c>
      <c r="E24" s="22">
        <v>6475</v>
      </c>
      <c r="F24" s="23">
        <v>42352</v>
      </c>
      <c r="G24" s="20" t="s">
        <v>14</v>
      </c>
      <c r="H24" s="20" t="s">
        <v>28</v>
      </c>
      <c r="I24" s="24">
        <f t="shared" si="0"/>
        <v>2015</v>
      </c>
      <c r="J24" s="36">
        <f t="shared" si="1"/>
        <v>42005</v>
      </c>
      <c r="K24" s="36">
        <f ca="1" t="shared" si="2"/>
        <v>42157</v>
      </c>
      <c r="L24" s="25" t="str">
        <f ca="1" t="shared" si="3"/>
        <v>Other</v>
      </c>
      <c r="M24" s="1"/>
      <c r="N24" s="1"/>
      <c r="O24" s="1"/>
      <c r="P24" s="40" t="s">
        <v>52</v>
      </c>
      <c r="Q24" s="40">
        <f>selYear-1</f>
        <v>2015</v>
      </c>
      <c r="R24" s="31">
        <f t="shared" si="4"/>
        <v>84388.6131</v>
      </c>
      <c r="S24" s="38">
        <f t="shared" si="4"/>
        <v>3.5180166382993483</v>
      </c>
      <c r="T24" s="31">
        <f t="shared" si="4"/>
        <v>39476.6131</v>
      </c>
      <c r="U24" s="34">
        <f t="shared" si="4"/>
        <v>0.46779549574088214</v>
      </c>
    </row>
    <row r="25" spans="1:19" s="2" customFormat="1" ht="14.25">
      <c r="A25" s="20" t="s">
        <v>34</v>
      </c>
      <c r="B25" s="20" t="s">
        <v>35</v>
      </c>
      <c r="C25" s="21">
        <v>125</v>
      </c>
      <c r="D25" s="22">
        <v>2095.5</v>
      </c>
      <c r="E25" s="22">
        <v>1127</v>
      </c>
      <c r="F25" s="23">
        <v>42365</v>
      </c>
      <c r="G25" s="20" t="s">
        <v>25</v>
      </c>
      <c r="H25" s="20" t="s">
        <v>26</v>
      </c>
      <c r="I25" s="24">
        <f t="shared" si="0"/>
        <v>2015</v>
      </c>
      <c r="J25" s="36">
        <f t="shared" si="1"/>
        <v>42005</v>
      </c>
      <c r="K25" s="36">
        <f ca="1" t="shared" si="2"/>
        <v>42157</v>
      </c>
      <c r="L25" s="25" t="str">
        <f ca="1" t="shared" si="3"/>
        <v>Other</v>
      </c>
      <c r="M25" s="1"/>
      <c r="N25" s="1"/>
      <c r="O25" s="1"/>
      <c r="P25" s="1"/>
      <c r="Q25" s="28"/>
      <c r="R25" s="28"/>
      <c r="S25" s="30"/>
    </row>
    <row r="26" spans="1:19" s="2" customFormat="1" ht="14.25">
      <c r="A26" s="20" t="s">
        <v>37</v>
      </c>
      <c r="B26" s="20" t="s">
        <v>38</v>
      </c>
      <c r="C26" s="21">
        <v>25</v>
      </c>
      <c r="D26" s="22">
        <v>16126.11</v>
      </c>
      <c r="E26" s="22">
        <v>9058</v>
      </c>
      <c r="F26" s="23">
        <v>42444</v>
      </c>
      <c r="G26" s="20" t="s">
        <v>14</v>
      </c>
      <c r="H26" s="20" t="s">
        <v>39</v>
      </c>
      <c r="I26" s="24">
        <f t="shared" si="0"/>
        <v>2016</v>
      </c>
      <c r="J26" s="36">
        <f t="shared" si="1"/>
        <v>42370</v>
      </c>
      <c r="K26" s="36">
        <f ca="1" t="shared" si="2"/>
        <v>42523</v>
      </c>
      <c r="L26" s="25" t="str">
        <f ca="1" t="shared" si="3"/>
        <v>YTD</v>
      </c>
      <c r="M26" s="1"/>
      <c r="N26" s="1"/>
      <c r="O26" s="1"/>
      <c r="P26" s="1"/>
      <c r="Q26" s="28"/>
      <c r="R26" s="28"/>
      <c r="S26" s="30"/>
    </row>
    <row r="27" spans="1:19" s="2" customFormat="1" ht="14.25">
      <c r="A27" s="20" t="s">
        <v>37</v>
      </c>
      <c r="B27" s="20" t="s">
        <v>38</v>
      </c>
      <c r="C27" s="21">
        <v>50</v>
      </c>
      <c r="D27" s="22">
        <v>31469.724000000002</v>
      </c>
      <c r="E27" s="22">
        <v>18592</v>
      </c>
      <c r="F27" s="23">
        <v>42430</v>
      </c>
      <c r="G27" s="20" t="s">
        <v>25</v>
      </c>
      <c r="H27" s="20" t="s">
        <v>40</v>
      </c>
      <c r="I27" s="24">
        <f t="shared" si="0"/>
        <v>2016</v>
      </c>
      <c r="J27" s="36">
        <f t="shared" si="1"/>
        <v>42370</v>
      </c>
      <c r="K27" s="36">
        <f ca="1" t="shared" si="2"/>
        <v>42523</v>
      </c>
      <c r="L27" s="25" t="str">
        <f ca="1" t="shared" si="3"/>
        <v>YTD</v>
      </c>
      <c r="M27" s="1"/>
      <c r="N27" s="1"/>
      <c r="O27" s="1"/>
      <c r="P27" s="1"/>
      <c r="Q27" s="28"/>
      <c r="R27" s="28"/>
      <c r="S27" s="30"/>
    </row>
    <row r="28" spans="1:19" s="2" customFormat="1" ht="14.25">
      <c r="A28" s="20" t="s">
        <v>37</v>
      </c>
      <c r="B28" s="20" t="s">
        <v>38</v>
      </c>
      <c r="C28" s="21">
        <v>25</v>
      </c>
      <c r="D28" s="22">
        <v>15734.862000000001</v>
      </c>
      <c r="E28" s="22">
        <v>8582</v>
      </c>
      <c r="F28" s="23">
        <v>42438</v>
      </c>
      <c r="G28" s="20" t="s">
        <v>14</v>
      </c>
      <c r="H28" s="20" t="s">
        <v>28</v>
      </c>
      <c r="I28" s="24">
        <f t="shared" si="0"/>
        <v>2016</v>
      </c>
      <c r="J28" s="36">
        <f t="shared" si="1"/>
        <v>42370</v>
      </c>
      <c r="K28" s="36">
        <f ca="1" t="shared" si="2"/>
        <v>42523</v>
      </c>
      <c r="L28" s="25" t="str">
        <f ca="1" t="shared" si="3"/>
        <v>YTD</v>
      </c>
      <c r="M28" s="1"/>
      <c r="N28" s="1"/>
      <c r="O28" s="1"/>
      <c r="P28" s="1"/>
      <c r="Q28" s="28"/>
      <c r="R28" s="28"/>
      <c r="S28" s="30"/>
    </row>
    <row r="29" spans="1:19" s="2" customFormat="1" ht="14.25">
      <c r="A29" s="20" t="s">
        <v>37</v>
      </c>
      <c r="B29" s="20" t="s">
        <v>38</v>
      </c>
      <c r="C29" s="21">
        <v>25</v>
      </c>
      <c r="D29" s="22">
        <v>3728.934</v>
      </c>
      <c r="E29" s="22">
        <v>2044</v>
      </c>
      <c r="F29" s="23">
        <v>42441</v>
      </c>
      <c r="G29" s="20" t="s">
        <v>17</v>
      </c>
      <c r="H29" s="20" t="s">
        <v>36</v>
      </c>
      <c r="I29" s="24">
        <f t="shared" si="0"/>
        <v>2016</v>
      </c>
      <c r="J29" s="36">
        <f t="shared" si="1"/>
        <v>42370</v>
      </c>
      <c r="K29" s="36">
        <f ca="1" t="shared" si="2"/>
        <v>42523</v>
      </c>
      <c r="L29" s="25" t="str">
        <f ca="1" t="shared" si="3"/>
        <v>YTD</v>
      </c>
      <c r="M29" s="1"/>
      <c r="N29" s="1"/>
      <c r="O29" s="1"/>
      <c r="P29" s="1"/>
      <c r="Q29" s="28"/>
      <c r="R29" s="28"/>
      <c r="S29" s="30"/>
    </row>
    <row r="30" spans="1:19" s="2" customFormat="1" ht="14.25">
      <c r="A30" s="20" t="s">
        <v>37</v>
      </c>
      <c r="B30" s="20" t="s">
        <v>38</v>
      </c>
      <c r="C30" s="21">
        <v>25</v>
      </c>
      <c r="D30" s="22">
        <v>5078.634</v>
      </c>
      <c r="E30" s="22">
        <v>2660</v>
      </c>
      <c r="F30" s="23">
        <v>42455</v>
      </c>
      <c r="G30" s="20" t="s">
        <v>17</v>
      </c>
      <c r="H30" s="20" t="s">
        <v>41</v>
      </c>
      <c r="I30" s="24">
        <f t="shared" si="0"/>
        <v>2016</v>
      </c>
      <c r="J30" s="36">
        <f t="shared" si="1"/>
        <v>42370</v>
      </c>
      <c r="K30" s="36">
        <f ca="1" t="shared" si="2"/>
        <v>42523</v>
      </c>
      <c r="L30" s="25" t="str">
        <f ca="1" t="shared" si="3"/>
        <v>YTD</v>
      </c>
      <c r="M30" s="1"/>
      <c r="N30" s="1"/>
      <c r="O30" s="1"/>
      <c r="P30" s="1"/>
      <c r="Q30" s="28"/>
      <c r="R30" s="28"/>
      <c r="S30" s="30"/>
    </row>
    <row r="31" spans="1:19" s="2" customFormat="1" ht="14.25">
      <c r="A31" s="20" t="s">
        <v>37</v>
      </c>
      <c r="B31" s="20" t="s">
        <v>38</v>
      </c>
      <c r="C31" s="21">
        <v>50</v>
      </c>
      <c r="D31" s="22">
        <v>9799.02</v>
      </c>
      <c r="E31" s="22">
        <v>5201</v>
      </c>
      <c r="F31" s="23">
        <v>42442</v>
      </c>
      <c r="G31" s="20" t="s">
        <v>17</v>
      </c>
      <c r="H31" s="20" t="s">
        <v>42</v>
      </c>
      <c r="I31" s="24">
        <f t="shared" si="0"/>
        <v>2016</v>
      </c>
      <c r="J31" s="36">
        <f t="shared" si="1"/>
        <v>42370</v>
      </c>
      <c r="K31" s="36">
        <f ca="1" t="shared" si="2"/>
        <v>42523</v>
      </c>
      <c r="L31" s="25" t="str">
        <f ca="1" t="shared" si="3"/>
        <v>YTD</v>
      </c>
      <c r="M31" s="1"/>
      <c r="N31" s="1"/>
      <c r="O31" s="1"/>
      <c r="P31" s="1"/>
      <c r="S31" s="12"/>
    </row>
  </sheetData>
  <conditionalFormatting sqref="S23:S24">
    <cfRule type="cellIs" priority="1" dxfId="1" operator="lessThan">
      <formula>0</formula>
    </cfRule>
    <cfRule type="cellIs" priority="2" dxfId="0" operator="greaterThan">
      <formula>0</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Kiarie</dc:creator>
  <cp:keywords/>
  <dc:description/>
  <cp:lastModifiedBy>William Kiarie</cp:lastModifiedBy>
  <dcterms:created xsi:type="dcterms:W3CDTF">2016-05-18T15:12:20Z</dcterms:created>
  <dcterms:modified xsi:type="dcterms:W3CDTF">2016-06-02T16:20:17Z</dcterms:modified>
  <cp:category/>
  <cp:version/>
  <cp:contentType/>
  <cp:contentStatus/>
</cp:coreProperties>
</file>